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425" windowWidth="15330" windowHeight="7530" tabRatio="899" activeTab="2"/>
  </bookViews>
  <sheets>
    <sheet name="AGUA POTABLE 1" sheetId="30" r:id="rId1"/>
    <sheet name="DRENAJE 2" sheetId="50" r:id="rId2"/>
    <sheet name="URBANIZACION MPAL 3" sheetId="33" r:id="rId3"/>
    <sheet name="ELECTRIFICACION 4" sheetId="29" r:id="rId4"/>
    <sheet name="INF. BASICA DE SALUD 5" sheetId="46" r:id="rId5"/>
    <sheet name="INF. BASICA EDUCATIVA 6" sheetId="28" r:id="rId6"/>
    <sheet name="MEJORAMIENTO DE VIVIENDA 7" sheetId="55" r:id="rId7"/>
    <sheet name="CAMINOS RURALES 8" sheetId="34" r:id="rId8"/>
    <sheet name="INF PROD RURAL 9" sheetId="44" r:id="rId9"/>
    <sheet name="INDIRECTOS 10" sheetId="48" r:id="rId10"/>
    <sheet name="DESARROLLO INST. 11" sheetId="49" r:id="rId11"/>
    <sheet name="RESUMEN 12" sheetId="42" r:id="rId12"/>
    <sheet name="LINEAMIENTOS " sheetId="53" r:id="rId13"/>
    <sheet name="Hoja1" sheetId="54" r:id="rId14"/>
  </sheets>
  <definedNames>
    <definedName name="_xlnm.Print_Area" localSheetId="0">'AGUA POTABLE 1'!$A$1:$AB$29</definedName>
    <definedName name="_xlnm.Print_Area" localSheetId="7">'CAMINOS RURALES 8'!$A$1:$AB$31</definedName>
    <definedName name="_xlnm.Print_Area" localSheetId="10">'DESARROLLO INST. 11'!$A$1:$W$26</definedName>
    <definedName name="_xlnm.Print_Area" localSheetId="1">'DRENAJE 2'!$A$1:$AB$23</definedName>
    <definedName name="_xlnm.Print_Area" localSheetId="3">'ELECTRIFICACION 4'!$A$1:$AB$33</definedName>
    <definedName name="_xlnm.Print_Area" localSheetId="9">'INDIRECTOS 10'!$A$1:$X$32</definedName>
    <definedName name="_xlnm.Print_Area" localSheetId="8">'INF PROD RURAL 9'!$A$1:$AC$26</definedName>
    <definedName name="_xlnm.Print_Area" localSheetId="4">'INF. BASICA DE SALUD 5'!$A$1:$AA$26</definedName>
    <definedName name="_xlnm.Print_Area" localSheetId="5">'INF. BASICA EDUCATIVA 6'!$A$1:$AB$28</definedName>
    <definedName name="_xlnm.Print_Area" localSheetId="12">'LINEAMIENTOS '!$A$1:$S$44</definedName>
    <definedName name="_xlnm.Print_Area" localSheetId="11">'RESUMEN 12'!$A$1:$Y$45</definedName>
    <definedName name="_xlnm.Print_Area" localSheetId="2">'URBANIZACION MPAL 3'!$A$1:$AD$37</definedName>
    <definedName name="_xlnm.Print_Titles" localSheetId="0">'AGUA POTABLE 1'!$1:$12</definedName>
    <definedName name="_xlnm.Print_Titles" localSheetId="6">'MEJORAMIENTO DE VIVIENDA 7'!$1:$15</definedName>
    <definedName name="_xlnm.Print_Titles" localSheetId="2">'URBANIZACION MPAL 3'!$1:$14</definedName>
  </definedNames>
  <calcPr calcId="145621"/>
</workbook>
</file>

<file path=xl/calcChain.xml><?xml version="1.0" encoding="utf-8"?>
<calcChain xmlns="http://schemas.openxmlformats.org/spreadsheetml/2006/main">
  <c r="O15" i="42" l="1"/>
  <c r="P23" i="33" l="1"/>
  <c r="N23" i="33" s="1"/>
  <c r="P19" i="33"/>
  <c r="N19" i="33" s="1"/>
  <c r="P24" i="33" l="1"/>
  <c r="N24" i="33" s="1"/>
  <c r="P31" i="33"/>
  <c r="N31" i="33" s="1"/>
  <c r="P30" i="33"/>
  <c r="N30" i="33" s="1"/>
  <c r="P19" i="46" l="1"/>
  <c r="N19" i="46" s="1"/>
  <c r="U16" i="53" l="1"/>
  <c r="P24" i="29" l="1"/>
  <c r="N24" i="29" s="1"/>
  <c r="P26" i="30" l="1"/>
  <c r="N26" i="30" s="1"/>
  <c r="O21" i="55"/>
  <c r="M21" i="55" s="1"/>
  <c r="P24" i="55"/>
  <c r="P18" i="34"/>
  <c r="N18" i="34" s="1"/>
  <c r="P17" i="34"/>
  <c r="N17" i="34" s="1"/>
  <c r="M23" i="53" l="1"/>
  <c r="P17" i="29"/>
  <c r="N17" i="29" s="1"/>
  <c r="Q25" i="28" l="1"/>
  <c r="P18" i="33"/>
  <c r="N18" i="33" s="1"/>
  <c r="P17" i="33"/>
  <c r="N17" i="33" s="1"/>
  <c r="P19" i="28"/>
  <c r="N19" i="28" s="1"/>
  <c r="P20" i="28"/>
  <c r="N20" i="28" s="1"/>
  <c r="P22" i="28"/>
  <c r="N22" i="28" s="1"/>
  <c r="P23" i="28"/>
  <c r="N23" i="28" s="1"/>
  <c r="P17" i="30" l="1"/>
  <c r="N17" i="30" s="1"/>
  <c r="P20" i="29" l="1"/>
  <c r="N20" i="29" s="1"/>
  <c r="P23" i="29"/>
  <c r="N23" i="29" s="1"/>
  <c r="P21" i="46" l="1"/>
  <c r="N21" i="46" s="1"/>
  <c r="P25" i="30"/>
  <c r="N25" i="30" s="1"/>
  <c r="P21" i="28" l="1"/>
  <c r="N21" i="28" s="1"/>
  <c r="P24" i="30"/>
  <c r="N24" i="30" s="1"/>
  <c r="P25" i="29" l="1"/>
  <c r="N25" i="29" s="1"/>
  <c r="P29" i="33" l="1"/>
  <c r="N29" i="33" s="1"/>
  <c r="P28" i="33" l="1"/>
  <c r="N28" i="33" s="1"/>
  <c r="P27" i="33"/>
  <c r="N27" i="33" s="1"/>
  <c r="P26" i="33"/>
  <c r="N26" i="33" s="1"/>
  <c r="P25" i="33"/>
  <c r="N25" i="33" s="1"/>
  <c r="P22" i="33"/>
  <c r="N22" i="33" s="1"/>
  <c r="P21" i="33"/>
  <c r="N21" i="33" s="1"/>
  <c r="P20" i="33"/>
  <c r="N20" i="33" s="1"/>
  <c r="P16" i="33" l="1"/>
  <c r="N16" i="33" s="1"/>
  <c r="P15" i="33"/>
  <c r="N15" i="33" s="1"/>
  <c r="P17" i="46" l="1"/>
  <c r="N17" i="46" s="1"/>
  <c r="P22" i="29"/>
  <c r="N22" i="29" s="1"/>
  <c r="P21" i="29"/>
  <c r="N21" i="29" s="1"/>
  <c r="P20" i="46" l="1"/>
  <c r="N20" i="46" s="1"/>
  <c r="P23" i="30" l="1"/>
  <c r="N23" i="30" s="1"/>
  <c r="P22" i="30"/>
  <c r="N22" i="30" s="1"/>
  <c r="P21" i="30"/>
  <c r="N21" i="30" s="1"/>
  <c r="P20" i="30"/>
  <c r="N20" i="30" s="1"/>
  <c r="C27" i="53"/>
  <c r="M27" i="53" l="1"/>
  <c r="Q24" i="55"/>
  <c r="R24" i="55"/>
  <c r="S24" i="55"/>
  <c r="S27" i="42" s="1"/>
  <c r="O22" i="55" l="1"/>
  <c r="M22" i="55" s="1"/>
  <c r="O20" i="55"/>
  <c r="M20" i="55" s="1"/>
  <c r="O19" i="55"/>
  <c r="O18" i="55"/>
  <c r="M18" i="55" s="1"/>
  <c r="P27" i="42"/>
  <c r="O23" i="55"/>
  <c r="M23" i="55" s="1"/>
  <c r="O17" i="55"/>
  <c r="M17" i="55" s="1"/>
  <c r="O16" i="55"/>
  <c r="M16" i="55" s="1"/>
  <c r="M19" i="55"/>
  <c r="Q27" i="42"/>
  <c r="C27" i="42"/>
  <c r="O27" i="42"/>
  <c r="M24" i="55" l="1"/>
  <c r="O24" i="55"/>
  <c r="N26" i="42"/>
  <c r="P53" i="42" l="1"/>
  <c r="P15" i="44" l="1"/>
  <c r="P20" i="34"/>
  <c r="P19" i="34"/>
  <c r="P16" i="34"/>
  <c r="N16" i="34" s="1"/>
  <c r="P15" i="34"/>
  <c r="S18" i="44"/>
  <c r="P21" i="34" l="1"/>
  <c r="P16" i="28"/>
  <c r="P17" i="28"/>
  <c r="P18" i="28"/>
  <c r="P16" i="29"/>
  <c r="P18" i="29"/>
  <c r="P19" i="29"/>
  <c r="R18" i="44" l="1"/>
  <c r="N15" i="44" l="1"/>
  <c r="P16" i="44"/>
  <c r="N16" i="44" l="1"/>
  <c r="T18" i="44"/>
  <c r="O25" i="48" l="1"/>
  <c r="N22" i="48"/>
  <c r="L22" i="48" s="1"/>
  <c r="Q18" i="50" l="1"/>
  <c r="N18" i="28" l="1"/>
  <c r="Q33" i="33" l="1"/>
  <c r="Q21" i="34"/>
  <c r="Q23" i="46"/>
  <c r="O23" i="42" s="1"/>
  <c r="R23" i="46"/>
  <c r="S23" i="46"/>
  <c r="Q27" i="29"/>
  <c r="R27" i="29"/>
  <c r="S27" i="29"/>
  <c r="T27" i="29"/>
  <c r="R33" i="33"/>
  <c r="S33" i="33"/>
  <c r="T33" i="33"/>
  <c r="R18" i="50" l="1"/>
  <c r="P17" i="42" s="1"/>
  <c r="S18" i="50"/>
  <c r="Q17" i="42" s="1"/>
  <c r="Q28" i="30"/>
  <c r="S28" i="30"/>
  <c r="Q15" i="42" s="1"/>
  <c r="T28" i="30"/>
  <c r="S15" i="42" s="1"/>
  <c r="R28" i="30"/>
  <c r="P15" i="42" s="1"/>
  <c r="P23" i="42"/>
  <c r="S21" i="42"/>
  <c r="Q21" i="42"/>
  <c r="P21" i="42"/>
  <c r="S19" i="42"/>
  <c r="Q19" i="42"/>
  <c r="P19" i="42"/>
  <c r="K48" i="53" l="1"/>
  <c r="K49" i="53" s="1"/>
  <c r="N25" i="53"/>
  <c r="N19" i="53"/>
  <c r="M17" i="53"/>
  <c r="K17" i="53" s="1"/>
  <c r="K25" i="53" l="1"/>
  <c r="W17" i="53"/>
  <c r="K19" i="53"/>
  <c r="K52" i="53" l="1"/>
  <c r="K51" i="53"/>
  <c r="P15" i="28"/>
  <c r="P16" i="46"/>
  <c r="P18" i="46"/>
  <c r="P15" i="46"/>
  <c r="P15" i="29"/>
  <c r="N15" i="29" s="1"/>
  <c r="P15" i="50"/>
  <c r="P16" i="30"/>
  <c r="N16" i="30" s="1"/>
  <c r="P18" i="30"/>
  <c r="N18" i="30" s="1"/>
  <c r="P19" i="30"/>
  <c r="N19" i="30" s="1"/>
  <c r="P15" i="30"/>
  <c r="N15" i="30" s="1"/>
  <c r="N15" i="28" l="1"/>
  <c r="P25" i="28"/>
  <c r="P18" i="50"/>
  <c r="P23" i="46"/>
  <c r="P27" i="29"/>
  <c r="P33" i="33"/>
  <c r="O29" i="42" l="1"/>
  <c r="N29" i="42" s="1"/>
  <c r="N27" i="42"/>
  <c r="O25" i="42"/>
  <c r="O21" i="42"/>
  <c r="O17" i="42"/>
  <c r="N20" i="34"/>
  <c r="N21" i="42" l="1"/>
  <c r="M21" i="53"/>
  <c r="M27" i="42"/>
  <c r="N17" i="42"/>
  <c r="M17" i="42" s="1"/>
  <c r="M15" i="53"/>
  <c r="N15" i="42" l="1"/>
  <c r="M15" i="42" s="1"/>
  <c r="K15" i="53"/>
  <c r="U27" i="53"/>
  <c r="N18" i="29" l="1"/>
  <c r="N19" i="29" l="1"/>
  <c r="N16" i="29"/>
  <c r="S9" i="53"/>
  <c r="K50" i="53"/>
  <c r="V29" i="53"/>
  <c r="N23" i="53"/>
  <c r="K23" i="53" s="1"/>
  <c r="N21" i="53"/>
  <c r="N15" i="49"/>
  <c r="L15" i="49" s="1"/>
  <c r="O33" i="42"/>
  <c r="N15" i="34"/>
  <c r="U23" i="53"/>
  <c r="N18" i="46"/>
  <c r="N16" i="46"/>
  <c r="N15" i="46"/>
  <c r="N15" i="50"/>
  <c r="N19" i="34"/>
  <c r="R21" i="34"/>
  <c r="T25" i="28"/>
  <c r="S25" i="42" s="1"/>
  <c r="S38" i="42" s="1"/>
  <c r="S25" i="28"/>
  <c r="Q25" i="42" s="1"/>
  <c r="R25" i="28"/>
  <c r="P25" i="42" s="1"/>
  <c r="N16" i="28"/>
  <c r="N17" i="28"/>
  <c r="M21" i="42"/>
  <c r="O37" i="53"/>
  <c r="C29" i="42"/>
  <c r="C21" i="42"/>
  <c r="C21" i="53" s="1"/>
  <c r="C19" i="42"/>
  <c r="C19" i="53" s="1"/>
  <c r="O19" i="42"/>
  <c r="S21" i="34"/>
  <c r="Q23" i="42"/>
  <c r="N23" i="42" s="1"/>
  <c r="Q25" i="48"/>
  <c r="P25" i="48"/>
  <c r="Q33" i="42" s="1"/>
  <c r="N20" i="48"/>
  <c r="L20" i="48" s="1"/>
  <c r="N24" i="48"/>
  <c r="L24" i="48" s="1"/>
  <c r="E6" i="53"/>
  <c r="E6" i="42"/>
  <c r="E6" i="49"/>
  <c r="E6" i="48"/>
  <c r="Y9" i="42"/>
  <c r="W9" i="49"/>
  <c r="X9" i="48"/>
  <c r="C31" i="53"/>
  <c r="C29" i="53"/>
  <c r="C25" i="53"/>
  <c r="C23" i="53"/>
  <c r="C15" i="53"/>
  <c r="N18" i="48"/>
  <c r="L18" i="48" s="1"/>
  <c r="C31" i="42"/>
  <c r="N16" i="48"/>
  <c r="L16" i="48" s="1"/>
  <c r="C15" i="42"/>
  <c r="C23" i="42"/>
  <c r="C25" i="42"/>
  <c r="P17" i="49"/>
  <c r="N25" i="28" l="1"/>
  <c r="N25" i="42"/>
  <c r="M25" i="42" s="1"/>
  <c r="N19" i="42"/>
  <c r="N33" i="42"/>
  <c r="M33" i="42" s="1"/>
  <c r="K33" i="42" s="1"/>
  <c r="K21" i="53"/>
  <c r="M29" i="42"/>
  <c r="Q38" i="42"/>
  <c r="P38" i="42"/>
  <c r="N18" i="50"/>
  <c r="N23" i="46"/>
  <c r="K27" i="53"/>
  <c r="V23" i="53"/>
  <c r="X31" i="53"/>
  <c r="N29" i="53"/>
  <c r="P33" i="53"/>
  <c r="N25" i="48"/>
  <c r="K17" i="42"/>
  <c r="V25" i="53"/>
  <c r="K27" i="42"/>
  <c r="N21" i="34"/>
  <c r="P28" i="30"/>
  <c r="L25" i="48"/>
  <c r="K21" i="42"/>
  <c r="N27" i="29"/>
  <c r="N28" i="30"/>
  <c r="K29" i="53" l="1"/>
  <c r="U17" i="53"/>
  <c r="N37" i="53"/>
  <c r="O47" i="53" s="1"/>
  <c r="K33" i="53"/>
  <c r="M23" i="42"/>
  <c r="K23" i="42" s="1"/>
  <c r="M19" i="42"/>
  <c r="K29" i="42"/>
  <c r="K15" i="42"/>
  <c r="U37" i="53"/>
  <c r="K25" i="42"/>
  <c r="U39" i="53" l="1"/>
  <c r="N16" i="49"/>
  <c r="L16" i="49" s="1"/>
  <c r="L17" i="49" s="1"/>
  <c r="O17" i="49"/>
  <c r="P35" i="53" l="1"/>
  <c r="N17" i="49"/>
  <c r="O35" i="42"/>
  <c r="N35" i="42" s="1"/>
  <c r="P37" i="53" l="1"/>
  <c r="F47" i="53"/>
  <c r="K35" i="53"/>
  <c r="F51" i="53" l="1"/>
  <c r="F52" i="53"/>
  <c r="M35" i="42"/>
  <c r="K35" i="42" l="1"/>
  <c r="N33" i="33"/>
  <c r="K19" i="42" l="1"/>
  <c r="V37" i="53"/>
  <c r="X37" i="53" s="1"/>
  <c r="X38" i="53" s="1"/>
  <c r="Q18" i="44"/>
  <c r="O31" i="42" s="1"/>
  <c r="R31" i="42"/>
  <c r="R38" i="42" s="1"/>
  <c r="O38" i="42" l="1"/>
  <c r="M31" i="53"/>
  <c r="M37" i="53" s="1"/>
  <c r="V39" i="53"/>
  <c r="N31" i="42"/>
  <c r="K31" i="53"/>
  <c r="K37" i="53" s="1"/>
  <c r="G47" i="53" s="1"/>
  <c r="M47" i="53" l="1"/>
  <c r="N47" i="53"/>
  <c r="M31" i="42"/>
  <c r="N38" i="42"/>
  <c r="P47" i="53"/>
  <c r="N18" i="44" l="1"/>
  <c r="P18" i="44"/>
  <c r="K31" i="42"/>
  <c r="K38" i="42" s="1"/>
  <c r="M38" i="42"/>
  <c r="U31" i="53" l="1"/>
  <c r="V31" i="53" s="1"/>
</calcChain>
</file>

<file path=xl/sharedStrings.xml><?xml version="1.0" encoding="utf-8"?>
<sst xmlns="http://schemas.openxmlformats.org/spreadsheetml/2006/main" count="1561" uniqueCount="415">
  <si>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</si>
  <si>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</si>
  <si>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</si>
  <si>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</si>
  <si>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</si>
  <si>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</si>
  <si>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</si>
  <si>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</si>
  <si>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</si>
  <si>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</si>
  <si>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</si>
  <si>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</si>
  <si>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</si>
  <si>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</si>
  <si>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PINAL DE AMOLES</t>
  </si>
  <si>
    <t>INDIRECTOS</t>
  </si>
  <si>
    <t>PRESIDENTE DEL COPLADEM</t>
  </si>
  <si>
    <t>DESARROLLO INSTITUCIONAL</t>
  </si>
  <si>
    <t>I.T.</t>
  </si>
  <si>
    <t xml:space="preserve">AVANCE FISICO </t>
  </si>
  <si>
    <t>URBANIZACION MUNICIPAL</t>
  </si>
  <si>
    <t>AGUA POTABLE</t>
  </si>
  <si>
    <t>INSTANCIA EJECUTORA: MUNICIPIO DE PINAL DE AMOLES.</t>
  </si>
  <si>
    <t>COMITÉ DE PLANEACION PARA EL DESARROLLO</t>
  </si>
  <si>
    <t>DEL MUNICIPIO DE PINAL DE AMOLES</t>
  </si>
  <si>
    <t>HOJA:</t>
  </si>
  <si>
    <t>DE:</t>
  </si>
  <si>
    <t>INFRAESTRUCTURA PRODUCTIVA RURAL</t>
  </si>
  <si>
    <t>CAMINOS RURALES</t>
  </si>
  <si>
    <t>I.T</t>
  </si>
  <si>
    <t xml:space="preserve"> </t>
  </si>
  <si>
    <t>LINEA ESTRATEGICA</t>
  </si>
  <si>
    <t>EJE RECTOR</t>
  </si>
  <si>
    <t>MODALIDAD DE EJECUCION.</t>
  </si>
  <si>
    <t>C</t>
  </si>
  <si>
    <t>C:</t>
  </si>
  <si>
    <t>AM</t>
  </si>
  <si>
    <t>AM:</t>
  </si>
  <si>
    <t>ADMINISTRACION MUNICIPAL.</t>
  </si>
  <si>
    <t>CONTRATO</t>
  </si>
  <si>
    <t>BENEFICIARIOS</t>
  </si>
  <si>
    <t>BIENESTAR</t>
  </si>
  <si>
    <t>RESUMEN POR RUBROS</t>
  </si>
  <si>
    <t>MODALIDAD DE EJECUCION</t>
  </si>
  <si>
    <t>ESTATAL</t>
  </si>
  <si>
    <t>FEDERAL</t>
  </si>
  <si>
    <t>GASTOS INDIRECTOS</t>
  </si>
  <si>
    <t>ESTADO: QUERETARO</t>
  </si>
  <si>
    <t>EJE RECTOR:</t>
  </si>
  <si>
    <t xml:space="preserve">FEDERAL </t>
  </si>
  <si>
    <t>ANEXO TECNICO DE PROPUESTA</t>
  </si>
  <si>
    <t xml:space="preserve">FECHA:  </t>
  </si>
  <si>
    <t>MUNICIPIO: PINAL DE AMOLES.</t>
  </si>
  <si>
    <t>I. T.</t>
  </si>
  <si>
    <t>10</t>
  </si>
  <si>
    <t>11</t>
  </si>
  <si>
    <t>12</t>
  </si>
  <si>
    <t>ZONA PRIORITARIA: SIERRA GORDA</t>
  </si>
  <si>
    <t>DEPENDENCIA NORMATIVA: MUNICIPIO DE PINAL DE AMOLES</t>
  </si>
  <si>
    <t>DRENAJE LETRINAS Y ALCANTARILLADO</t>
  </si>
  <si>
    <t xml:space="preserve">DRENAJE LETRINAS Y ALCANTARILLADO </t>
  </si>
  <si>
    <t>3</t>
  </si>
  <si>
    <t>4</t>
  </si>
  <si>
    <t>5</t>
  </si>
  <si>
    <t>6</t>
  </si>
  <si>
    <t>7</t>
  </si>
  <si>
    <t>8</t>
  </si>
  <si>
    <t>9</t>
  </si>
  <si>
    <t xml:space="preserve">   </t>
  </si>
  <si>
    <t xml:space="preserve">RAMO XXXIII  APORTACIONES FEDERALES PARA ENTIDADES, MUNICIPIOS Y DEMARCACIONES TERRITORIALES DEL DISTRITO FEDERAL </t>
  </si>
  <si>
    <t xml:space="preserve">FONDO DE APORTACIONES PARA LA INFRAESTRUCTURA SOCIAL </t>
  </si>
  <si>
    <t xml:space="preserve">SERVICIOS PERSONALES </t>
  </si>
  <si>
    <t xml:space="preserve">SERVICIOS DE INSTALACION,  REPARACION, MANTENIMIENTO Y CONSERVACION </t>
  </si>
  <si>
    <t xml:space="preserve">REPARACION Y MANTENIMIENTO DE EQUIPO DE TRANSPORTE </t>
  </si>
  <si>
    <t xml:space="preserve">ACONDICIONAMIENTO DE ESPACIOS FISICOS </t>
  </si>
  <si>
    <t>ADQUISICION DE SOFTWARE Y HARDWARE</t>
  </si>
  <si>
    <t>SC</t>
  </si>
  <si>
    <t>CONSTRUCCION</t>
  </si>
  <si>
    <t xml:space="preserve">CONSTRUCCION </t>
  </si>
  <si>
    <t>DE</t>
  </si>
  <si>
    <t>*MEXICO INCLUYENTE</t>
  </si>
  <si>
    <t>*MEXICO PROSPERO</t>
  </si>
  <si>
    <t>DIRECTA</t>
  </si>
  <si>
    <t xml:space="preserve">PROYECTO ESPECIAL </t>
  </si>
  <si>
    <t>CLASIFICACION DE PROYECTOS CON BASE A LOS LINEAMIENTOS GENERALES PARA LA OPERACIÓN DEL FONDO DE APORTACIONES PARA LA INFRAESTRUCTURA SOCIAL. DOF 14 DE FEBRERO DE 2014.</t>
  </si>
  <si>
    <t xml:space="preserve">HONORARIOS ASIMILABLES A SALARIOS </t>
  </si>
  <si>
    <t xml:space="preserve">  </t>
  </si>
  <si>
    <t>MI*</t>
  </si>
  <si>
    <t xml:space="preserve">NO. DE OBRA </t>
  </si>
  <si>
    <t xml:space="preserve">TIPO DE INCIDENCIA </t>
  </si>
  <si>
    <t xml:space="preserve">CLAVE DE LOCALIDAD </t>
  </si>
  <si>
    <t xml:space="preserve">GRADO DE MARGINACION </t>
  </si>
  <si>
    <t>EQUIPAMIENTO</t>
  </si>
  <si>
    <t>C.</t>
  </si>
  <si>
    <t>NO. DE OBRA</t>
  </si>
  <si>
    <t>EL MEZQUITE</t>
  </si>
  <si>
    <t>SAUZ DE GUADALUPE</t>
  </si>
  <si>
    <t xml:space="preserve">GRADO DE REZAGO SOCIAL </t>
  </si>
  <si>
    <t xml:space="preserve">REHABILITACION </t>
  </si>
  <si>
    <t xml:space="preserve">AMPLIACION </t>
  </si>
  <si>
    <t>OTROS SERVICIOS RELACIONADOS CON OBRAS PUBLICAS</t>
  </si>
  <si>
    <t>OBRA PUBLICA EN BIENES PROPIOS</t>
  </si>
  <si>
    <t>MATERIAL ESTADISTICO Y GEOGRAFICO</t>
  </si>
  <si>
    <t>FISMDF</t>
  </si>
  <si>
    <t>INTRODUCCION</t>
  </si>
  <si>
    <t>C.P. GLORIA INES RENDON GARCIA</t>
  </si>
  <si>
    <t>AHUACATLAN DE GPE</t>
  </si>
  <si>
    <t>COMPLEMENTARIO</t>
  </si>
  <si>
    <t xml:space="preserve">INFRAESTRUCTURA BASICA DE SALUD </t>
  </si>
  <si>
    <t>AGUA DEL MAIZ</t>
  </si>
  <si>
    <t>INFRAESTRUCTURA BASICA EDUCATIVA Y DEPORTIVA</t>
  </si>
  <si>
    <t>LOS PINOS</t>
  </si>
  <si>
    <t>REVESTIMIENTO</t>
  </si>
  <si>
    <t>APERTURA</t>
  </si>
  <si>
    <t>COMPLEMETARIO</t>
  </si>
  <si>
    <t>ELECTRIFICACION</t>
  </si>
  <si>
    <t>OTROS</t>
  </si>
  <si>
    <t>DERRAMADERO DE JUAREZ</t>
  </si>
  <si>
    <t>A REALIZAR EN 2016</t>
  </si>
  <si>
    <t>EN CUMPLIMIENTO DEL ARTICULO 33 DE LA LEY DE COORDINACION FISCAL VIGENTE, SE REALIZA LA PUBLICACION DE LA PROPUESTA INICIAL DE OBRA PUBLICA DEL RAMO 33, PROGRAMA (FISMDF) DEL EJERCICIO FISCAL 2016</t>
  </si>
  <si>
    <t>MUY BAJO</t>
  </si>
  <si>
    <t>MEDIO</t>
  </si>
  <si>
    <t>ALTO</t>
  </si>
  <si>
    <t>SD</t>
  </si>
  <si>
    <t>BAJO</t>
  </si>
  <si>
    <t>220020077</t>
  </si>
  <si>
    <t xml:space="preserve">MEDIO </t>
  </si>
  <si>
    <t>220020062</t>
  </si>
  <si>
    <t>OBRA</t>
  </si>
  <si>
    <t>M2</t>
  </si>
  <si>
    <t>ML</t>
  </si>
  <si>
    <t>EMPLEO Y DESARROLLO SUSTENTABLE</t>
  </si>
  <si>
    <t>MP*</t>
  </si>
  <si>
    <t>SG</t>
  </si>
  <si>
    <t>SO</t>
  </si>
  <si>
    <t>*MEXICO CON EDUCACION DE CALIDAD</t>
  </si>
  <si>
    <t>SJ</t>
  </si>
  <si>
    <t>MEC*</t>
  </si>
  <si>
    <t>UB</t>
  </si>
  <si>
    <t>IR</t>
  </si>
  <si>
    <t>CABECERA MUNICIPAL</t>
  </si>
  <si>
    <t>ADJUNTAS DE AHUCATLAN</t>
  </si>
  <si>
    <t xml:space="preserve">REHABILITACION Y AMPLIACION DE LD Y RD </t>
  </si>
  <si>
    <t xml:space="preserve">CONSTRUCCION DE AULA DE 6X8 M EN JARDIN DE NIÑOS </t>
  </si>
  <si>
    <t>COMP</t>
  </si>
  <si>
    <t xml:space="preserve">DIRECTA FISMDF </t>
  </si>
  <si>
    <t>COMPLEMENTARIOS FISMDF</t>
  </si>
  <si>
    <t>SISTEMA</t>
  </si>
  <si>
    <t>PZA</t>
  </si>
  <si>
    <t>TANQUE</t>
  </si>
  <si>
    <t>POSTES</t>
  </si>
  <si>
    <t xml:space="preserve">DISPENSARIO </t>
  </si>
  <si>
    <t>KM</t>
  </si>
  <si>
    <t>UN  MPIO.CON  VIVIENDA DIGNA</t>
  </si>
  <si>
    <t>UNIDAD BASICA DE VIVIENDA</t>
  </si>
  <si>
    <t>CALIDAD Y ESPACIIOS EN LA VIVIENDA</t>
  </si>
  <si>
    <t>X</t>
  </si>
  <si>
    <t>MEJORAMIENTO DE LA VIVIENDA</t>
  </si>
  <si>
    <t>CONSTRUCCION DE DISPENSARIO MEDICO</t>
  </si>
  <si>
    <t>EQUIPAMIENTO DE DISPENSARIO MEDICO</t>
  </si>
  <si>
    <t>DISTRIBUCION DEL RECURSO</t>
  </si>
  <si>
    <t>DE ACUERDO A LOS LINEAMIENTOS SE PODRA INVERTIR HASTA UN 30% DEL TOTAL DE LOS RECURSOS ASIGNADOS DEL FISMDF EN PROYECTOS COMPLEMENTARIOS Y/O ESPECIALES, DEBIDO A QUE  EL MUNICIPIO ES TOTALMENTE ZAP RURAL, DE ACUERDO AL CATALOGO DE SEDESOL Y CONEVAL, LO QUE NOS PERMITE APLICAR DEL TOTAL DE LOS RECURSOS UN IMPORTE DE $11,807,168.40.</t>
  </si>
  <si>
    <t>MAXIMO EL 30% PARA INCIDENCIA COMPLEMENTARIA</t>
  </si>
  <si>
    <t>INVERTIR EL 70% PARA INCIDENCIA DIRECTA</t>
  </si>
  <si>
    <t>x</t>
  </si>
  <si>
    <t>MADROÑO</t>
  </si>
  <si>
    <t>BUCARELI</t>
  </si>
  <si>
    <t>HUAJALES</t>
  </si>
  <si>
    <t>CONSTRUCCION DE TECHUMBRE EN CANCHA DE USOS MULTIPLES EN ESCUELA PRIMARIA</t>
  </si>
  <si>
    <t>EL RANCHITO</t>
  </si>
  <si>
    <t>PAGO DE ESTUDIOS</t>
  </si>
  <si>
    <t>GASTO CORRIENTE</t>
  </si>
  <si>
    <t>SC-01</t>
  </si>
  <si>
    <t>SC-02</t>
  </si>
  <si>
    <t>SC-03</t>
  </si>
  <si>
    <t>SC-04</t>
  </si>
  <si>
    <t>SC-05</t>
  </si>
  <si>
    <t>SC-06</t>
  </si>
  <si>
    <t>SC-07</t>
  </si>
  <si>
    <t>SC-10</t>
  </si>
  <si>
    <t>SC-11</t>
  </si>
  <si>
    <t>SD-01</t>
  </si>
  <si>
    <t>SG-01</t>
  </si>
  <si>
    <t>SG-02</t>
  </si>
  <si>
    <t>SG-04</t>
  </si>
  <si>
    <t>SG-05</t>
  </si>
  <si>
    <t>SG-06</t>
  </si>
  <si>
    <t>SO-01</t>
  </si>
  <si>
    <t>SO-02</t>
  </si>
  <si>
    <t>SO-03</t>
  </si>
  <si>
    <t>SJ-02</t>
  </si>
  <si>
    <t>SJ-03</t>
  </si>
  <si>
    <t>SJ-04</t>
  </si>
  <si>
    <t>SJ-05</t>
  </si>
  <si>
    <t>SJ-06</t>
  </si>
  <si>
    <t>SH</t>
  </si>
  <si>
    <t>SH-02</t>
  </si>
  <si>
    <t>SH-03</t>
  </si>
  <si>
    <t>SH-05</t>
  </si>
  <si>
    <t>SH-06</t>
  </si>
  <si>
    <t>UB-01</t>
  </si>
  <si>
    <t>UB-02</t>
  </si>
  <si>
    <t>UB-03</t>
  </si>
  <si>
    <t>UB-04</t>
  </si>
  <si>
    <t>IR-01</t>
  </si>
  <si>
    <t>IR-02</t>
  </si>
  <si>
    <t>SH-07</t>
  </si>
  <si>
    <t>220020017</t>
  </si>
  <si>
    <t>NO. DE OBRA Y TIPO DE LOCALIDAD</t>
  </si>
  <si>
    <t>TIPO DE INSIDENCIA</t>
  </si>
  <si>
    <t>CLAVE DE LOCALIDAD</t>
  </si>
  <si>
    <t>LINEA ESTRATÉGICA</t>
  </si>
  <si>
    <t>GRADO DE REZAGO SOCIAL</t>
  </si>
  <si>
    <t>FISM</t>
  </si>
  <si>
    <t>CONSTRUCCIÓN</t>
  </si>
  <si>
    <t>SAN GASPAR</t>
  </si>
  <si>
    <t xml:space="preserve">SERVICIOS PROFESIONALES, CIENTIFICOS Y TECNICOS  INTEGRALES </t>
  </si>
  <si>
    <t>SERVICIOS PROFESIONALES</t>
  </si>
  <si>
    <t>FONDO MUNICIPAL</t>
  </si>
  <si>
    <t>RECAMARA ADICIONAL</t>
  </si>
  <si>
    <t>FONDO DE APORTACIONES PARA LA INFRAESTRUCTURA SOCIAL</t>
  </si>
  <si>
    <t>UN MUNICIPIO CON VIVIENDA DIGNA</t>
  </si>
  <si>
    <t>RAMO XXXIIIAPORTACIONES FEDERALES PARA ENTIDADES, MUNICIPIOS Y DEMARCACIONES</t>
  </si>
  <si>
    <t>TERRITORIALES DEL DISTRITO FEDERAL</t>
  </si>
  <si>
    <t xml:space="preserve">ZONA PRIORITARIA:SIERRA GORDA </t>
  </si>
  <si>
    <t xml:space="preserve">ANEXO TECNICO DE PROPUESTA </t>
  </si>
  <si>
    <t>DEPENDENCAI NORMATIVA: MUNICIPIO DE PINAL DE AMOLES</t>
  </si>
  <si>
    <t xml:space="preserve">BENEFICIARIOS </t>
  </si>
  <si>
    <t>SH-01</t>
  </si>
  <si>
    <t>IT</t>
  </si>
  <si>
    <t>AMPLIACIÓN Y/O MEJORAMIENTO DE LA VIVIENDA</t>
  </si>
  <si>
    <t xml:space="preserve">DIRECTA </t>
  </si>
  <si>
    <t xml:space="preserve">TECHOS </t>
  </si>
  <si>
    <t>0-00%</t>
  </si>
  <si>
    <t xml:space="preserve">BAÑOS </t>
  </si>
  <si>
    <t>SH-04</t>
  </si>
  <si>
    <t>TLC</t>
  </si>
  <si>
    <t>TECHO DE LOZA DE CONCRETO</t>
  </si>
  <si>
    <t xml:space="preserve">PISOS </t>
  </si>
  <si>
    <t xml:space="preserve">MUROS </t>
  </si>
  <si>
    <t>PRESIDENTE MUNICIPAL</t>
  </si>
  <si>
    <t xml:space="preserve">                         </t>
  </si>
  <si>
    <t xml:space="preserve">              </t>
  </si>
  <si>
    <t>DURAZNO GRANDE</t>
  </si>
  <si>
    <t>LOMA LARGA</t>
  </si>
  <si>
    <t>PUJINGUIA</t>
  </si>
  <si>
    <t>MEJORAMIENTO DE CAMINO MEDIANTE RAMPA DE CONCRETO.</t>
  </si>
  <si>
    <t>HUILOTLA</t>
  </si>
  <si>
    <t>AMPLIACION DEL SISTEMA DE AGUA POTABLE, PARA BENEFICIAR A LA COMUNIDAD  DE EL LLANO DE HUAXQUILICO  EN EL MUNICIPIO DE PINAL DE AMOLES 2DA ETAPA</t>
  </si>
  <si>
    <t>CANTON</t>
  </si>
  <si>
    <t>REHABILITACION DE  SISTEMA DE AGUA POTABLE Y CONSTRUCCION DE TANQUE DE ALMACENAMIENTO 2DA ETAPA</t>
  </si>
  <si>
    <t>INTRODUCCION DE LINEA DE CONDUCCIÓN DE AGUA POTABLE</t>
  </si>
  <si>
    <t>PEÑA ALTA</t>
  </si>
  <si>
    <t>EL TIMBRE</t>
  </si>
  <si>
    <t>ADJUNTA DE GATOS</t>
  </si>
  <si>
    <t>MOHONERA</t>
  </si>
  <si>
    <t>LAS GUAYABAS</t>
  </si>
  <si>
    <t>COATLAN DE LOS ANGELES</t>
  </si>
  <si>
    <t>PUERTO DEL ORO</t>
  </si>
  <si>
    <t>LA QUEBRADORA</t>
  </si>
  <si>
    <t>AHUACATLAN</t>
  </si>
  <si>
    <t>LA CEBOLLA</t>
  </si>
  <si>
    <t>TEMAZCALES</t>
  </si>
  <si>
    <t>CONSTRUCCION DE MURO DE CONTENCION EN ESCUELA PRIMARIA</t>
  </si>
  <si>
    <t>TRES CRUCES</t>
  </si>
  <si>
    <t>REHABILITACIÓN DE MURO DE CONTENCIÓN Y CIRCULADO PREIMETRAL EN ESC. SECUNDARIA IGNACIO MANUEL ALTAMIRANO</t>
  </si>
  <si>
    <t>DERRAMADERO DE BUCARELI</t>
  </si>
  <si>
    <t>CONSTRUCCION DE CAMINO RURAL LOS PINOS-EL CANTON 4TA ETAPA</t>
  </si>
  <si>
    <t>EL GALLO</t>
  </si>
  <si>
    <t>REVESTIMIENTO DE CAMINO SANTA AGUEDA-EL CANTON</t>
  </si>
  <si>
    <t>REHABILITACIÓN DE CASA DE SALUD</t>
  </si>
  <si>
    <t>AGUA FRIA DE SAN PEDRO ESCANELA</t>
  </si>
  <si>
    <t>AMPLIACION DE LINEA DE DISTRIBUCION Y RED DE DISTRIBUCION</t>
  </si>
  <si>
    <t>MAGUEYCITOS</t>
  </si>
  <si>
    <t>AMPLIACION DE LD EN BARRIO ANTENAS</t>
  </si>
  <si>
    <t>SG-07</t>
  </si>
  <si>
    <t>SG-08</t>
  </si>
  <si>
    <t>REHABILITACIÓN Y REUBUCACIÓN DE DRENAJE SANITARIO EN BARRIO EL PUENTE, EN LA LOCALIDAD AHUCATLAN</t>
  </si>
  <si>
    <t>PAVIMENTACIÓN DE CALLE EN ACCESO PRINCIPAL</t>
  </si>
  <si>
    <t>MESAS DE SANTA INES</t>
  </si>
  <si>
    <t>AMPLIACIÓN DE SISTEMA DE AGUA POTABLE PARA BENEFICIAR A LA LOCALIDAD DE EL ENCINO</t>
  </si>
  <si>
    <t>ESCANELILLA</t>
  </si>
  <si>
    <t>CONSTRUCCIÓN DE OFICINAS ADMINISTRATIVAS EN COLEGIO DE BACHILLERES COBAQ 23 AHUCATLAN DE GPE.</t>
  </si>
  <si>
    <t>FISMDF 2017</t>
  </si>
  <si>
    <t>AMPLIACION DE LINEA DE DISTRIBUCION Y RED DE DISTRIBUCION BARRIO</t>
  </si>
  <si>
    <t>AMPLIACION DE LINEA DE DISTRIBUCION Y RED DE DISTRIBUCION BARRIO LA ESCONDIDA</t>
  </si>
  <si>
    <t>AMPLIACIÓN DE SISTEMA DE AGUA POTABLE PARA BENEFICIAR AL BARRIO OJO DE AGUA</t>
  </si>
  <si>
    <t>CONSTRUCCIÓN DE SISTEMA DE AGUA POTABLE 4TA ETAPA, AHUACATLAN DE GUADALUPE</t>
  </si>
  <si>
    <t>REHABILITACION DE LINEA DE CONDUCCIÓN Y RED DE DISTRIBUCIÓN</t>
  </si>
  <si>
    <t>SC-08</t>
  </si>
  <si>
    <t>SC-12</t>
  </si>
  <si>
    <t>EL MADROÑO</t>
  </si>
  <si>
    <t>CONSTRUCCION DE TECHUMBRE EN PLAZA CIVICA EN ESCUELA PRIMARIA</t>
  </si>
  <si>
    <t>CONSTRUCCIÓN DE AULAS, OFICINAS ESPACIOS EDUCATIVOS, PARA EL INSTITUTO TECNOLOGICO DE QUERÉTARO 1RA ETAPA</t>
  </si>
  <si>
    <t xml:space="preserve">CONSTRUCCION DE TECHUMBRE EN CANCHA DE USOS MULTIPLES </t>
  </si>
  <si>
    <t>CIENEGA DE SAN JUAN</t>
  </si>
  <si>
    <t xml:space="preserve">MEJORAMIENTO DE CAMINO MEDIANTE RAMPA DE CONCRETO </t>
  </si>
  <si>
    <t xml:space="preserve">CONSTRUCCIÓN DE ANDADOR PEATONAL Y ALUMBRADO PUBLICO EN BARRIO OJO DE AGUA </t>
  </si>
  <si>
    <t>SJ-07</t>
  </si>
  <si>
    <t>SJ-08</t>
  </si>
  <si>
    <t>SJ-09</t>
  </si>
  <si>
    <t xml:space="preserve">AMPLIACIÓN DE CASA DE SALUD Y REHABILITACIÓN </t>
  </si>
  <si>
    <t xml:space="preserve">SAN PEDRO ESCANELA </t>
  </si>
  <si>
    <t>LA TINAJA</t>
  </si>
  <si>
    <t>REHABILITACION Y AMPLIACION DE LD Y RD 2DA ETAPA</t>
  </si>
  <si>
    <t>CAMINOS Y CALLES</t>
  </si>
  <si>
    <t>EDUCATIVAS</t>
  </si>
  <si>
    <t>LLANO DE HUAXQUILICO</t>
  </si>
  <si>
    <t>REVESTIMIENTO DE CAMINOS VARIAS LOCALIDADES PUERTO COLORADO - EL GALLO</t>
  </si>
  <si>
    <t>REVESTIMIENTO DE CAMINOS VARIAS LOCALIDADES E.C. CARRETERA A SANTA AGUEDA-COATLAN DE LOS ANGELES</t>
  </si>
  <si>
    <t>REVESTIMIENTO DE CAMINOS VARIAS LOCALIDADES SAN PEDRO ESCANELA - JOYAS DEL REAL</t>
  </si>
  <si>
    <t>MEJORAMIENTO DE CAMINO MEDIANTE RAMPA DE CONCRETO RUMBO A LA NOPALERA</t>
  </si>
  <si>
    <t>MEJORAMIENTO DE ACCESO Y REHABILITACIÓN DE CANCHA DE FUTBOL</t>
  </si>
  <si>
    <t xml:space="preserve">REHABILITACIÓN DE LINEA DE CONDUCCIÓN Y CONSTRUCCIÓN DE TANQUE DE ALMACENAMIENTO </t>
  </si>
  <si>
    <t xml:space="preserve">PUERTO DE ESCANELILLA </t>
  </si>
  <si>
    <t>INTRODUCCIÓN DE LINEA DE DISTRIBUCIÓN Y REUBICACION, COLOCACIÓN DE TOMAS DOCILIARIAS EN BARRIO SAN JOSE, PIEDRA GRANDE</t>
  </si>
  <si>
    <t xml:space="preserve">AMPLIACION Y REHABILITACIÓN DE LINEA DE DISTRIBUCION Y RED DE DISTRIBUCION </t>
  </si>
  <si>
    <t>REHABILITACIÓN DE CAMINO SAN PEDRO EL VIEJO - EL MEZQUITE (CONSTRUCCIÓN DE ALCANTARILLAS Y APERTURA)</t>
  </si>
  <si>
    <t>SG-09</t>
  </si>
  <si>
    <t>SG-10</t>
  </si>
  <si>
    <t>SG-11</t>
  </si>
  <si>
    <t>SG-12</t>
  </si>
  <si>
    <t>SO-04</t>
  </si>
  <si>
    <t>SO-05</t>
  </si>
  <si>
    <t>SO-06</t>
  </si>
  <si>
    <t>SJ-10</t>
  </si>
  <si>
    <t>UB-05</t>
  </si>
  <si>
    <t>UB-06</t>
  </si>
  <si>
    <t>TEJAMANIL</t>
  </si>
  <si>
    <t>RIO ESCANELA</t>
  </si>
  <si>
    <t>MEJORAMIENTO DE CAMINO MEDIANTE RAMPA DE CONCRETO EN CALLE PRINCIPAL</t>
  </si>
  <si>
    <t>YERBABUENA</t>
  </si>
  <si>
    <t>SO-07</t>
  </si>
  <si>
    <t>CONSTRUCCION DE ANDADOR PEATONAL</t>
  </si>
  <si>
    <t>CASA BLANCA</t>
  </si>
  <si>
    <t>POTRERILLOS, CAÑADA, MESA DE RAMIREZ, .TEMAZCALES, LA CEBOLLA Y MASTRANTO</t>
  </si>
  <si>
    <t>EL CANTON</t>
  </si>
  <si>
    <t>MEJORAMIENTO DE CAMINO MEDIANTE RAMPA DE CONCRETO</t>
  </si>
  <si>
    <t>QUIRAMBAL</t>
  </si>
  <si>
    <t>REFUGIO</t>
  </si>
  <si>
    <t>SC-13</t>
  </si>
  <si>
    <t>MEJORAMIENTO DE CAMINO MEDIANTE RAMPA DE CONCRETO Y REHABILITACIÓN DE ALCANTARILLA</t>
  </si>
  <si>
    <t>REHABILITACIÓN DE SISTEMA DE AGUA POTABLE</t>
  </si>
  <si>
    <t>EL PLATANO</t>
  </si>
  <si>
    <t>AGUACATE DE MORELOS</t>
  </si>
  <si>
    <t>MEJORAMIENTO DE LA VIVIENDA (TLC)</t>
  </si>
  <si>
    <t xml:space="preserve"> FEBRERO 2017</t>
  </si>
  <si>
    <t>PAVIMENTACIÓN DE CALLE Y ESCALINATA</t>
  </si>
  <si>
    <t>CONSTRUCCION DE PISO FIRME</t>
  </si>
  <si>
    <t>VIVIENDA DIGNA</t>
  </si>
  <si>
    <t>VARIAS LOCALIDADES</t>
  </si>
  <si>
    <t>CONSTRUCCIÓN DE BAÑO DIGNO</t>
  </si>
  <si>
    <t>PISO FIRME</t>
  </si>
  <si>
    <t>AUTOPRODUCCIÓN DE VIVIENDA</t>
  </si>
  <si>
    <t>CUARTO ADICIONAL</t>
  </si>
  <si>
    <t>CONSTRUCCIÓN DE MUROS DE CONTENCIÓN</t>
  </si>
  <si>
    <t>CALENTADORES SOLARES DE ACERO INOXIDABLES DE 150 LITROS DE 12 TUBOA</t>
  </si>
  <si>
    <t>ESTUFAS ECOLOGICAS</t>
  </si>
  <si>
    <t>SE</t>
  </si>
  <si>
    <t>MEJORAMIENTO</t>
  </si>
  <si>
    <t>SE-01</t>
  </si>
  <si>
    <t>SE-02</t>
  </si>
  <si>
    <t>SE-03</t>
  </si>
  <si>
    <t>SE-04</t>
  </si>
  <si>
    <t>SE-05</t>
  </si>
  <si>
    <t>SE-06</t>
  </si>
  <si>
    <t>SE-07</t>
  </si>
  <si>
    <t>SE-08</t>
  </si>
  <si>
    <t>SE-09</t>
  </si>
  <si>
    <t>SE-10</t>
  </si>
  <si>
    <t>SE-11</t>
  </si>
  <si>
    <t>SE-12</t>
  </si>
  <si>
    <t>SE-13</t>
  </si>
  <si>
    <t>SE-14</t>
  </si>
  <si>
    <t>SE-15</t>
  </si>
  <si>
    <t>SE-16</t>
  </si>
  <si>
    <t>SE-17</t>
  </si>
  <si>
    <t>220020011</t>
  </si>
  <si>
    <t>220020018</t>
  </si>
  <si>
    <t>220020169</t>
  </si>
  <si>
    <t>220020135</t>
  </si>
  <si>
    <t>220020161</t>
  </si>
  <si>
    <t>220020036</t>
  </si>
  <si>
    <t>220020069</t>
  </si>
  <si>
    <t>220020082</t>
  </si>
  <si>
    <t>220020040</t>
  </si>
  <si>
    <t>220020123</t>
  </si>
  <si>
    <t>220020031</t>
  </si>
  <si>
    <t>220020033</t>
  </si>
  <si>
    <t>220020044</t>
  </si>
  <si>
    <t>220020088</t>
  </si>
  <si>
    <t>220020054</t>
  </si>
  <si>
    <t>220020098</t>
  </si>
  <si>
    <t>220020070</t>
  </si>
  <si>
    <t>220020068</t>
  </si>
  <si>
    <t>220020038</t>
  </si>
  <si>
    <t>220020073</t>
  </si>
  <si>
    <t>220020242</t>
  </si>
  <si>
    <t>220020188</t>
  </si>
  <si>
    <t>220020245</t>
  </si>
  <si>
    <t>220020150</t>
  </si>
  <si>
    <t>220020080</t>
  </si>
  <si>
    <t>220020050</t>
  </si>
  <si>
    <t>220020231</t>
  </si>
  <si>
    <t>220020022</t>
  </si>
  <si>
    <t>220020083</t>
  </si>
  <si>
    <t>220020114</t>
  </si>
  <si>
    <t>220020102</t>
  </si>
  <si>
    <t>220020087</t>
  </si>
  <si>
    <t>220020030</t>
  </si>
  <si>
    <t>220020023</t>
  </si>
  <si>
    <t>220020037</t>
  </si>
  <si>
    <t>220020025</t>
  </si>
  <si>
    <t>220020177</t>
  </si>
  <si>
    <t>220020110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</si>
</sst>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 #,##0.00_-;\-* #,##0.00_-;_-* &quot;-&quot;_-;_-@_-"/>
    <numFmt numFmtId="166" formatCode="_-[$$-80A]* #,##0.00_-;\-[$$-80A]* #,##0.00_-;_-[$$-80A]* &quot;-&quot;??_-;_-@_-"/>
    <numFmt numFmtId="167" formatCode="#,##0_ ;\-#,##0\ "/>
    <numFmt numFmtId="168" formatCode="_-* #,##0_-;\-* #,##0_-;_-* &quot;-&quot;??_-;_-@_-"/>
  </numFmts>
  <fonts count="35" x14ac:knownFonts="1">
    <font>
      <sz val="10"/>
      <name val="Arial"/>
    </font>
    <font>
      <sz val="11"/>
      <color theme="1"/>
      <name val="Calibri"/>
      <family val="2"/>
      <scheme val="minor"/>
    </font>
    <font>
      <sz val="10"/>
      <name val="Arial"/>
      <family val="2"/>
    </font>
    <font>
      <sz val="8"/>
      <name val="Arial"/>
      <family val="2"/>
    </font>
    <font>
      <b/>
      <sz val="8"/>
      <name val="Arial"/>
      <family val="2"/>
    </font>
    <font>
      <b/>
      <sz val="12"/>
      <name val="Arial"/>
      <family val="2"/>
    </font>
    <font>
      <u/>
      <sz val="10"/>
      <name val="Arial"/>
      <family val="2"/>
    </font>
    <font>
      <sz val="7"/>
      <name val="Arial"/>
      <family val="2"/>
    </font>
    <font>
      <b/>
      <sz val="10"/>
      <name val="Arial"/>
      <family val="2"/>
    </font>
    <font>
      <b/>
      <sz val="7"/>
      <name val="Arial"/>
      <family val="2"/>
    </font>
    <font>
      <sz val="5"/>
      <name val="Arial"/>
      <family val="2"/>
    </font>
    <font>
      <sz val="8"/>
      <name val="Arial"/>
      <family val="2"/>
    </font>
    <font>
      <b/>
      <sz val="9"/>
      <name val="Arial"/>
      <family val="2"/>
    </font>
    <font>
      <sz val="9"/>
      <name val="Arial"/>
      <family val="2"/>
    </font>
    <font>
      <b/>
      <u/>
      <sz val="10"/>
      <name val="Arial"/>
      <family val="2"/>
    </font>
    <font>
      <b/>
      <i/>
      <sz val="8"/>
      <name val="Arial"/>
      <family val="2"/>
    </font>
    <font>
      <b/>
      <sz val="7"/>
      <color theme="1"/>
      <name val="Arial"/>
      <family val="2"/>
    </font>
    <font>
      <sz val="8"/>
      <color rgb="FF626464"/>
      <name val="Arial"/>
      <family val="2"/>
    </font>
    <font>
      <sz val="10"/>
      <color indexed="8"/>
      <name val="Calibri"/>
      <family val="2"/>
    </font>
    <font>
      <sz val="10"/>
      <color rgb="FFFF0000"/>
      <name val="Arial"/>
      <family val="2"/>
    </font>
    <font>
      <sz val="8"/>
      <color indexed="8"/>
      <name val="Arial"/>
      <family val="2"/>
    </font>
    <font>
      <sz val="7"/>
      <color theme="1"/>
      <name val="Arial"/>
      <family val="2"/>
    </font>
    <font>
      <sz val="8"/>
      <color theme="1"/>
      <name val="Arial"/>
      <family val="2"/>
    </font>
    <font>
      <sz val="6"/>
      <color rgb="FFFF0000"/>
      <name val="Arial"/>
      <family val="2"/>
    </font>
    <font>
      <b/>
      <sz val="10"/>
      <color rgb="FFFF0000"/>
      <name val="Arial"/>
      <family val="2"/>
    </font>
    <font>
      <b/>
      <sz val="9"/>
      <color rgb="FFFF0000"/>
      <name val="Arial"/>
      <family val="2"/>
    </font>
    <font>
      <sz val="8"/>
      <color rgb="FFFF0000"/>
      <name val="Arial"/>
      <family val="2"/>
    </font>
    <font>
      <b/>
      <u/>
      <sz val="7"/>
      <name val="Arial"/>
      <family val="2"/>
    </font>
    <font>
      <b/>
      <sz val="10"/>
      <name val="Calibri"/>
      <family val="2"/>
      <scheme val="minor"/>
    </font>
    <font>
      <b/>
      <sz val="10"/>
      <color theme="1"/>
      <name val="Calibri"/>
      <family val="2"/>
      <scheme val="minor"/>
    </font>
    <font>
      <sz val="8"/>
      <name val="Calibri"/>
      <family val="2"/>
      <scheme val="minor"/>
    </font>
    <font>
      <sz val="8"/>
      <color theme="1"/>
      <name val="Calibri"/>
      <family val="2"/>
      <scheme val="minor"/>
    </font>
    <font>
      <sz val="7"/>
      <name val="Calibri"/>
      <family val="2"/>
      <scheme val="minor"/>
    </font>
    <font>
      <sz val="11"/>
      <name val="Calibri"/>
      <family val="2"/>
      <scheme val="minor"/>
    </font>
    <font>
      <b/>
      <sz val="5"/>
      <name val="Arial"/>
      <family val="2"/>
    </font>
  </fonts>
  <fills count="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6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style="medium">
        <color rgb="FF000000"/>
      </left>
      <right style="medium">
        <color rgb="FF000000"/>
      </right>
      <top style="hair">
        <color rgb="FF000000"/>
      </top>
      <bottom style="hair">
        <color rgb="FF000000"/>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55"/>
      </top>
      <bottom style="hair">
        <color indexed="55"/>
      </bottom>
      <diagonal/>
    </border>
    <border>
      <left/>
      <right/>
      <top style="hair">
        <color indexed="55"/>
      </top>
      <bottom style="hair">
        <color indexed="55"/>
      </bottom>
      <diagonal/>
    </border>
    <border>
      <left/>
      <right style="medium">
        <color indexed="64"/>
      </right>
      <top style="hair">
        <color indexed="55"/>
      </top>
      <bottom style="hair">
        <color indexed="55"/>
      </bottom>
      <diagonal/>
    </border>
    <border>
      <left/>
      <right/>
      <top/>
      <bottom style="hair">
        <color indexed="64"/>
      </bottom>
      <diagonal/>
    </border>
    <border>
      <left style="medium">
        <color rgb="FF000000"/>
      </left>
      <right style="medium">
        <color rgb="FF000000"/>
      </right>
      <top style="hair">
        <color indexed="64"/>
      </top>
      <bottom style="hair">
        <color indexed="64"/>
      </bottom>
      <diagonal/>
    </border>
    <border>
      <left style="medium">
        <color indexed="64"/>
      </left>
      <right/>
      <top style="hair">
        <color indexed="55"/>
      </top>
      <bottom style="medium">
        <color indexed="64"/>
      </bottom>
      <diagonal/>
    </border>
    <border>
      <left/>
      <right/>
      <top style="hair">
        <color indexed="55"/>
      </top>
      <bottom style="medium">
        <color indexed="64"/>
      </bottom>
      <diagonal/>
    </border>
    <border>
      <left/>
      <right style="medium">
        <color indexed="64"/>
      </right>
      <top style="hair">
        <color indexed="55"/>
      </top>
      <bottom style="medium">
        <color indexed="64"/>
      </bottom>
      <diagonal/>
    </border>
    <border>
      <left/>
      <right/>
      <top style="thin">
        <color indexed="64"/>
      </top>
      <bottom/>
      <diagonal/>
    </border>
    <border>
      <left style="medium">
        <color rgb="FF000000"/>
      </left>
      <right style="medium">
        <color rgb="FF000000"/>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diagonal/>
    </border>
    <border>
      <left/>
      <right style="medium">
        <color indexed="64"/>
      </right>
      <top/>
      <bottom style="hair">
        <color indexed="64"/>
      </bottom>
      <diagonal/>
    </border>
  </borders>
  <cellStyleXfs count="8">
    <xf numFmtId="0" fontId="0"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843">
    <xf numFmtId="0" fontId="0" fillId="0" borderId="0" xfId="0"/>
    <xf numFmtId="0" fontId="3" fillId="0" borderId="0" xfId="0" applyFont="1"/>
    <xf numFmtId="0" fontId="7" fillId="0" borderId="4" xfId="0" applyFont="1" applyBorder="1"/>
    <xf numFmtId="0" fontId="7" fillId="0" borderId="4" xfId="0" applyFont="1" applyBorder="1" applyAlignment="1">
      <alignment horizontal="center"/>
    </xf>
    <xf numFmtId="0" fontId="7" fillId="0" borderId="4" xfId="0" applyFont="1" applyBorder="1" applyAlignment="1">
      <alignment horizontal="left"/>
    </xf>
    <xf numFmtId="0" fontId="7" fillId="0" borderId="0" xfId="0" applyFont="1"/>
    <xf numFmtId="49" fontId="7" fillId="0" borderId="4" xfId="0" applyNumberFormat="1" applyFont="1" applyBorder="1" applyAlignment="1">
      <alignment horizontal="center"/>
    </xf>
    <xf numFmtId="0" fontId="8" fillId="0" borderId="0" xfId="0" applyFont="1"/>
    <xf numFmtId="42" fontId="4" fillId="0" borderId="0" xfId="0" applyNumberFormat="1" applyFont="1"/>
    <xf numFmtId="0" fontId="7" fillId="0" borderId="4" xfId="0" applyNumberFormat="1" applyFont="1" applyBorder="1" applyAlignment="1">
      <alignment horizontal="center"/>
    </xf>
    <xf numFmtId="165" fontId="7" fillId="0" borderId="4" xfId="3" applyNumberFormat="1" applyFont="1" applyBorder="1"/>
    <xf numFmtId="44" fontId="7" fillId="0" borderId="7" xfId="3" applyFont="1" applyBorder="1"/>
    <xf numFmtId="44" fontId="9" fillId="2" borderId="6" xfId="0" applyNumberFormat="1" applyFont="1" applyFill="1" applyBorder="1"/>
    <xf numFmtId="44" fontId="9" fillId="2" borderId="2" xfId="0" applyNumberFormat="1" applyFont="1" applyFill="1" applyBorder="1"/>
    <xf numFmtId="0" fontId="4" fillId="2" borderId="2" xfId="0" applyFont="1" applyFill="1" applyBorder="1"/>
    <xf numFmtId="0" fontId="4" fillId="0" borderId="0" xfId="0" applyFont="1" applyBorder="1"/>
    <xf numFmtId="0" fontId="4" fillId="0" borderId="5" xfId="0" applyFont="1" applyBorder="1"/>
    <xf numFmtId="0" fontId="3" fillId="0" borderId="12" xfId="0" applyFont="1" applyBorder="1" applyAlignment="1">
      <alignment horizontal="right"/>
    </xf>
    <xf numFmtId="0" fontId="3" fillId="0" borderId="12" xfId="0" applyFont="1" applyBorder="1" applyAlignment="1">
      <alignment horizontal="center"/>
    </xf>
    <xf numFmtId="0" fontId="8" fillId="0" borderId="1" xfId="0" applyFont="1" applyBorder="1"/>
    <xf numFmtId="10" fontId="7" fillId="0" borderId="4" xfId="4" applyNumberFormat="1" applyFont="1" applyBorder="1" applyAlignment="1">
      <alignment horizontal="center"/>
    </xf>
    <xf numFmtId="10" fontId="7" fillId="0" borderId="4" xfId="0" applyNumberFormat="1" applyFont="1" applyBorder="1" applyAlignment="1">
      <alignment horizontal="center"/>
    </xf>
    <xf numFmtId="0" fontId="6" fillId="0" borderId="0" xfId="0" applyFont="1" applyBorder="1" applyAlignment="1"/>
    <xf numFmtId="0" fontId="4" fillId="0" borderId="0" xfId="0" applyFont="1" applyBorder="1" applyAlignment="1"/>
    <xf numFmtId="0" fontId="3" fillId="0" borderId="0" xfId="0" applyFont="1" applyBorder="1" applyAlignment="1"/>
    <xf numFmtId="0" fontId="3" fillId="0" borderId="0" xfId="0" applyFont="1" applyBorder="1" applyAlignment="1">
      <alignment horizontal="right"/>
    </xf>
    <xf numFmtId="44" fontId="7" fillId="0" borderId="0" xfId="3" applyFont="1" applyFill="1" applyBorder="1"/>
    <xf numFmtId="44" fontId="9" fillId="0" borderId="0" xfId="3" applyFont="1" applyFill="1" applyBorder="1"/>
    <xf numFmtId="0" fontId="8" fillId="0" borderId="0" xfId="0" applyFont="1" applyFill="1" applyBorder="1"/>
    <xf numFmtId="44" fontId="4" fillId="0" borderId="0" xfId="3" applyFont="1" applyFill="1" applyBorder="1"/>
    <xf numFmtId="4" fontId="3" fillId="0" borderId="0" xfId="0" applyNumberFormat="1" applyFont="1" applyFill="1" applyBorder="1"/>
    <xf numFmtId="44" fontId="9" fillId="0" borderId="0" xfId="0" applyNumberFormat="1" applyFont="1" applyFill="1" applyBorder="1"/>
    <xf numFmtId="44" fontId="3" fillId="0" borderId="0" xfId="3" applyFont="1"/>
    <xf numFmtId="44" fontId="3" fillId="0" borderId="0" xfId="0" applyNumberFormat="1" applyFont="1"/>
    <xf numFmtId="44" fontId="8" fillId="0" borderId="0" xfId="0" applyNumberFormat="1" applyFont="1" applyFill="1" applyBorder="1"/>
    <xf numFmtId="0" fontId="2" fillId="0" borderId="0" xfId="0" applyFont="1"/>
    <xf numFmtId="0" fontId="2" fillId="0" borderId="0" xfId="0" applyFont="1" applyFill="1"/>
    <xf numFmtId="0" fontId="2" fillId="0" borderId="0" xfId="0" applyFont="1" applyAlignment="1">
      <alignment vertical="center"/>
    </xf>
    <xf numFmtId="44" fontId="7" fillId="0" borderId="0" xfId="3" applyFont="1" applyFill="1" applyBorder="1" applyAlignment="1">
      <alignment horizontal="justify" vertical="center" wrapText="1"/>
    </xf>
    <xf numFmtId="0" fontId="8" fillId="0" borderId="0" xfId="0" applyFont="1" applyAlignment="1">
      <alignment horizontal="center" vertical="center" wrapText="1"/>
    </xf>
    <xf numFmtId="0" fontId="2" fillId="0" borderId="0" xfId="0" applyFont="1" applyBorder="1"/>
    <xf numFmtId="43" fontId="3" fillId="0" borderId="0" xfId="2" applyFont="1" applyAlignment="1">
      <alignment vertical="center"/>
    </xf>
    <xf numFmtId="0" fontId="8" fillId="0" borderId="0" xfId="0" applyFont="1" applyBorder="1" applyAlignment="1"/>
    <xf numFmtId="44" fontId="7" fillId="0" borderId="0" xfId="0" applyNumberFormat="1" applyFont="1" applyFill="1" applyBorder="1"/>
    <xf numFmtId="0" fontId="7" fillId="0" borderId="4" xfId="0" applyFont="1" applyFill="1" applyBorder="1" applyAlignment="1">
      <alignment horizontal="center"/>
    </xf>
    <xf numFmtId="10" fontId="7" fillId="0" borderId="4" xfId="0" applyNumberFormat="1" applyFont="1" applyFill="1" applyBorder="1" applyAlignment="1">
      <alignment horizontal="center"/>
    </xf>
    <xf numFmtId="4" fontId="7" fillId="0" borderId="4" xfId="2" applyNumberFormat="1" applyFont="1" applyFill="1" applyBorder="1" applyAlignment="1">
      <alignment horizontal="right"/>
    </xf>
    <xf numFmtId="44" fontId="2" fillId="0" borderId="0" xfId="0" applyNumberFormat="1" applyFont="1"/>
    <xf numFmtId="0" fontId="7" fillId="0" borderId="22" xfId="0" applyFont="1" applyBorder="1"/>
    <xf numFmtId="0" fontId="3" fillId="0" borderId="22" xfId="0" applyFont="1" applyBorder="1"/>
    <xf numFmtId="0" fontId="3" fillId="0" borderId="21" xfId="0" applyFont="1" applyBorder="1"/>
    <xf numFmtId="0" fontId="3" fillId="0" borderId="21" xfId="0" applyFont="1" applyBorder="1" applyAlignment="1">
      <alignment horizontal="center"/>
    </xf>
    <xf numFmtId="0" fontId="7" fillId="0" borderId="21" xfId="0" applyFont="1" applyFill="1" applyBorder="1" applyAlignment="1">
      <alignment horizontal="center" vertical="center"/>
    </xf>
    <xf numFmtId="49" fontId="7" fillId="0" borderId="21" xfId="0" applyNumberFormat="1" applyFont="1" applyBorder="1" applyAlignment="1">
      <alignment horizontal="center" vertical="center"/>
    </xf>
    <xf numFmtId="44" fontId="7" fillId="0" borderId="21" xfId="3" applyFont="1" applyFill="1" applyBorder="1" applyAlignment="1">
      <alignment vertical="center"/>
    </xf>
    <xf numFmtId="10" fontId="7" fillId="0" borderId="21" xfId="4" applyNumberFormat="1" applyFont="1" applyBorder="1" applyAlignment="1">
      <alignment horizontal="center" vertical="center"/>
    </xf>
    <xf numFmtId="41" fontId="7" fillId="0" borderId="21" xfId="3" applyNumberFormat="1" applyFont="1" applyBorder="1" applyAlignment="1">
      <alignment vertical="center"/>
    </xf>
    <xf numFmtId="0" fontId="3" fillId="0" borderId="21" xfId="0" applyFont="1" applyBorder="1" applyAlignment="1">
      <alignment horizontal="center" vertical="center"/>
    </xf>
    <xf numFmtId="10" fontId="7" fillId="0" borderId="21" xfId="0" applyNumberFormat="1" applyFont="1" applyBorder="1" applyAlignment="1">
      <alignment horizontal="center" vertical="center"/>
    </xf>
    <xf numFmtId="4" fontId="3" fillId="0" borderId="21" xfId="0" applyNumberFormat="1" applyFont="1" applyBorder="1" applyAlignment="1">
      <alignment horizontal="right" vertical="center"/>
    </xf>
    <xf numFmtId="0" fontId="4" fillId="0" borderId="21" xfId="0" applyFont="1" applyFill="1" applyBorder="1" applyAlignment="1">
      <alignment horizontal="center" vertical="center"/>
    </xf>
    <xf numFmtId="49" fontId="7" fillId="0" borderId="21" xfId="0" applyNumberFormat="1" applyFont="1" applyFill="1" applyBorder="1" applyAlignment="1">
      <alignment horizontal="center" vertical="center"/>
    </xf>
    <xf numFmtId="0" fontId="8"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7" fillId="0" borderId="22" xfId="0" applyFont="1" applyBorder="1" applyAlignment="1">
      <alignment horizontal="center"/>
    </xf>
    <xf numFmtId="49" fontId="7" fillId="0" borderId="22" xfId="0" applyNumberFormat="1" applyFont="1" applyBorder="1" applyAlignment="1">
      <alignment horizontal="center"/>
    </xf>
    <xf numFmtId="165" fontId="7" fillId="0" borderId="22" xfId="3" applyNumberFormat="1" applyFont="1" applyBorder="1"/>
    <xf numFmtId="10" fontId="7" fillId="0" borderId="22" xfId="4" applyNumberFormat="1" applyFont="1" applyBorder="1" applyAlignment="1">
      <alignment horizontal="center"/>
    </xf>
    <xf numFmtId="44" fontId="13" fillId="0" borderId="0" xfId="0" applyNumberFormat="1" applyFont="1" applyFill="1" applyBorder="1"/>
    <xf numFmtId="0" fontId="3" fillId="0" borderId="0" xfId="0" applyFont="1" applyAlignment="1">
      <alignment wrapText="1"/>
    </xf>
    <xf numFmtId="0" fontId="4" fillId="0" borderId="0" xfId="0" applyFont="1" applyFill="1" applyBorder="1" applyAlignment="1">
      <alignment horizontal="center" wrapText="1"/>
    </xf>
    <xf numFmtId="0" fontId="4" fillId="0" borderId="22" xfId="0" applyFont="1" applyFill="1" applyBorder="1" applyAlignment="1">
      <alignment horizontal="center" vertical="center"/>
    </xf>
    <xf numFmtId="0" fontId="7" fillId="0" borderId="22" xfId="0"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22" xfId="0" applyFont="1" applyFill="1" applyBorder="1" applyAlignment="1">
      <alignment vertical="center" wrapText="1"/>
    </xf>
    <xf numFmtId="41" fontId="9" fillId="0" borderId="22" xfId="3" applyNumberFormat="1" applyFont="1" applyBorder="1" applyAlignment="1">
      <alignment vertical="center"/>
    </xf>
    <xf numFmtId="10" fontId="7" fillId="0" borderId="22" xfId="4" applyNumberFormat="1" applyFont="1" applyBorder="1" applyAlignment="1">
      <alignment horizontal="center" vertical="center"/>
    </xf>
    <xf numFmtId="41" fontId="7" fillId="0" borderId="22" xfId="3" applyNumberFormat="1" applyFont="1" applyBorder="1" applyAlignment="1">
      <alignment vertical="center"/>
    </xf>
    <xf numFmtId="41" fontId="7" fillId="0" borderId="22" xfId="3" applyNumberFormat="1" applyFont="1" applyFill="1" applyBorder="1" applyAlignment="1">
      <alignment vertical="center"/>
    </xf>
    <xf numFmtId="44" fontId="7" fillId="0" borderId="22" xfId="3" applyFont="1" applyBorder="1" applyAlignment="1">
      <alignment vertical="center"/>
    </xf>
    <xf numFmtId="0" fontId="7" fillId="0" borderId="22" xfId="0" applyFont="1" applyBorder="1" applyAlignment="1">
      <alignment horizontal="center" vertical="center"/>
    </xf>
    <xf numFmtId="2" fontId="7" fillId="0" borderId="22" xfId="0" applyNumberFormat="1" applyFont="1" applyBorder="1" applyAlignment="1">
      <alignment horizontal="center" vertical="center"/>
    </xf>
    <xf numFmtId="0" fontId="7" fillId="0" borderId="21" xfId="0" applyFont="1" applyFill="1" applyBorder="1" applyAlignment="1">
      <alignment vertical="center" wrapText="1"/>
    </xf>
    <xf numFmtId="44" fontId="7" fillId="0" borderId="21" xfId="3" applyFont="1" applyBorder="1" applyAlignment="1">
      <alignment vertical="center"/>
    </xf>
    <xf numFmtId="2" fontId="7"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wrapText="1"/>
    </xf>
    <xf numFmtId="0" fontId="4" fillId="0" borderId="22" xfId="0" applyFont="1" applyFill="1" applyBorder="1" applyAlignment="1">
      <alignment horizontal="center"/>
    </xf>
    <xf numFmtId="0" fontId="3" fillId="0" borderId="22" xfId="0" applyFont="1" applyBorder="1" applyAlignment="1">
      <alignment horizontal="center"/>
    </xf>
    <xf numFmtId="0" fontId="2" fillId="0" borderId="7" xfId="0" applyFont="1" applyBorder="1"/>
    <xf numFmtId="0" fontId="2" fillId="0" borderId="10" xfId="0" applyFont="1" applyBorder="1"/>
    <xf numFmtId="0" fontId="2" fillId="0" borderId="9" xfId="0" applyFont="1" applyBorder="1"/>
    <xf numFmtId="0" fontId="2" fillId="0" borderId="5" xfId="0" applyFont="1" applyBorder="1"/>
    <xf numFmtId="0" fontId="2" fillId="0" borderId="11" xfId="0" applyFont="1" applyBorder="1"/>
    <xf numFmtId="0" fontId="2" fillId="0" borderId="0" xfId="0" applyFont="1" applyBorder="1" applyAlignment="1"/>
    <xf numFmtId="0" fontId="2" fillId="0" borderId="12" xfId="0" applyFont="1" applyBorder="1"/>
    <xf numFmtId="0" fontId="2" fillId="0" borderId="0" xfId="0" applyFont="1" applyFill="1" applyAlignment="1">
      <alignment vertical="center"/>
    </xf>
    <xf numFmtId="44" fontId="3" fillId="0" borderId="0" xfId="3" applyFont="1" applyAlignment="1">
      <alignment horizontal="center" vertical="center"/>
    </xf>
    <xf numFmtId="0" fontId="2" fillId="0" borderId="21" xfId="0" applyNumberFormat="1" applyFont="1" applyBorder="1" applyAlignment="1">
      <alignment horizontal="center" vertical="center"/>
    </xf>
    <xf numFmtId="44" fontId="15" fillId="0" borderId="0" xfId="3" applyFont="1" applyAlignment="1">
      <alignment horizontal="center" vertical="center"/>
    </xf>
    <xf numFmtId="0" fontId="2" fillId="0" borderId="0" xfId="0" applyFont="1" applyFill="1" applyBorder="1"/>
    <xf numFmtId="44" fontId="2" fillId="0" borderId="0" xfId="0" applyNumberFormat="1" applyFont="1" applyFill="1" applyBorder="1"/>
    <xf numFmtId="10" fontId="2" fillId="0" borderId="22"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2" xfId="0" applyNumberFormat="1" applyFont="1" applyBorder="1" applyAlignment="1">
      <alignment horizontal="center" vertical="center"/>
    </xf>
    <xf numFmtId="10" fontId="2" fillId="0" borderId="21"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13" fillId="0" borderId="0" xfId="0" applyFont="1" applyAlignment="1">
      <alignment vertical="center"/>
    </xf>
    <xf numFmtId="0" fontId="4"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xf>
    <xf numFmtId="0" fontId="2" fillId="0" borderId="8" xfId="0" applyFont="1" applyBorder="1"/>
    <xf numFmtId="0" fontId="3" fillId="0" borderId="0" xfId="0" applyFont="1" applyBorder="1" applyAlignment="1">
      <alignment horizontal="left"/>
    </xf>
    <xf numFmtId="0" fontId="5" fillId="0" borderId="0" xfId="0" applyFont="1" applyBorder="1" applyAlignment="1"/>
    <xf numFmtId="0" fontId="5" fillId="0" borderId="11" xfId="0" applyFont="1" applyBorder="1" applyAlignment="1"/>
    <xf numFmtId="0" fontId="2" fillId="0" borderId="11" xfId="0" applyFont="1" applyBorder="1" applyAlignment="1"/>
    <xf numFmtId="0" fontId="4" fillId="0" borderId="0" xfId="0" applyFont="1"/>
    <xf numFmtId="0" fontId="3" fillId="0" borderId="13" xfId="0" applyFont="1" applyBorder="1" applyAlignment="1">
      <alignment horizontal="center"/>
    </xf>
    <xf numFmtId="0" fontId="9" fillId="0" borderId="6" xfId="0" applyFont="1" applyBorder="1" applyAlignment="1">
      <alignment horizontal="center" vertical="center" wrapText="1"/>
    </xf>
    <xf numFmtId="0" fontId="7" fillId="0" borderId="18"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44" fontId="3" fillId="0" borderId="21" xfId="0" applyNumberFormat="1" applyFont="1" applyBorder="1" applyAlignment="1">
      <alignment vertical="center"/>
    </xf>
    <xf numFmtId="44" fontId="3" fillId="0" borderId="21" xfId="3" applyNumberFormat="1" applyFont="1" applyBorder="1" applyAlignment="1">
      <alignment vertical="center"/>
    </xf>
    <xf numFmtId="0" fontId="10" fillId="0" borderId="21" xfId="0" applyFont="1" applyBorder="1" applyAlignment="1">
      <alignment horizontal="center" vertical="center"/>
    </xf>
    <xf numFmtId="44" fontId="9" fillId="0" borderId="21" xfId="3" applyNumberFormat="1" applyFont="1" applyFill="1" applyBorder="1" applyAlignment="1">
      <alignment vertical="center"/>
    </xf>
    <xf numFmtId="44" fontId="3" fillId="0" borderId="21" xfId="3" applyNumberFormat="1" applyFont="1" applyFill="1" applyBorder="1" applyAlignment="1">
      <alignment vertical="center"/>
    </xf>
    <xf numFmtId="49" fontId="3" fillId="0" borderId="21"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4" xfId="0" applyFont="1" applyBorder="1" applyAlignment="1">
      <alignment horizontal="center"/>
    </xf>
    <xf numFmtId="0" fontId="9" fillId="0" borderId="6" xfId="0" applyFont="1" applyBorder="1" applyAlignment="1">
      <alignment horizontal="center" vertical="center" wrapText="1"/>
    </xf>
    <xf numFmtId="0" fontId="7" fillId="0" borderId="21" xfId="0" applyFont="1" applyBorder="1" applyAlignment="1">
      <alignment horizontal="center" vertical="center"/>
    </xf>
    <xf numFmtId="0" fontId="7" fillId="0" borderId="28" xfId="0" applyFont="1" applyFill="1" applyBorder="1" applyAlignment="1">
      <alignment horizontal="center" vertical="center"/>
    </xf>
    <xf numFmtId="165" fontId="2" fillId="0" borderId="2" xfId="0" applyNumberFormat="1" applyFont="1" applyFill="1" applyBorder="1"/>
    <xf numFmtId="0" fontId="3" fillId="0" borderId="21" xfId="0" applyFont="1" applyFill="1" applyBorder="1" applyAlignment="1">
      <alignment horizontal="right" vertical="center"/>
    </xf>
    <xf numFmtId="0" fontId="3" fillId="0" borderId="0" xfId="0" applyFont="1" applyBorder="1" applyAlignment="1">
      <alignment wrapText="1"/>
    </xf>
    <xf numFmtId="0" fontId="8" fillId="0" borderId="0" xfId="0" applyFont="1" applyBorder="1"/>
    <xf numFmtId="0" fontId="7" fillId="0" borderId="28" xfId="0" applyFont="1" applyBorder="1" applyAlignment="1">
      <alignment horizontal="center" vertical="center"/>
    </xf>
    <xf numFmtId="10" fontId="7" fillId="0" borderId="28"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4" fillId="0" borderId="3" xfId="0" applyFont="1" applyBorder="1"/>
    <xf numFmtId="0" fontId="5" fillId="0" borderId="5" xfId="0" applyFont="1" applyBorder="1" applyAlignment="1"/>
    <xf numFmtId="0" fontId="2" fillId="0" borderId="5" xfId="0" applyFont="1" applyBorder="1" applyAlignment="1"/>
    <xf numFmtId="0" fontId="3" fillId="0" borderId="5" xfId="0" applyFont="1" applyBorder="1" applyAlignment="1">
      <alignment horizontal="left"/>
    </xf>
    <xf numFmtId="49" fontId="7" fillId="0" borderId="28" xfId="0" applyNumberFormat="1" applyFont="1" applyFill="1" applyBorder="1" applyAlignment="1">
      <alignment horizontal="center" vertical="center"/>
    </xf>
    <xf numFmtId="3" fontId="7" fillId="0" borderId="22" xfId="0" applyNumberFormat="1" applyFont="1" applyFill="1" applyBorder="1" applyAlignment="1">
      <alignment horizontal="center"/>
    </xf>
    <xf numFmtId="0" fontId="9" fillId="0" borderId="6" xfId="0" applyFont="1" applyBorder="1" applyAlignment="1">
      <alignment horizontal="center" vertical="center" wrapText="1"/>
    </xf>
    <xf numFmtId="0" fontId="7" fillId="0" borderId="21" xfId="0" applyFont="1" applyBorder="1" applyAlignment="1">
      <alignment horizontal="left" vertical="center"/>
    </xf>
    <xf numFmtId="44" fontId="13" fillId="0" borderId="0" xfId="0" applyNumberFormat="1" applyFont="1"/>
    <xf numFmtId="0" fontId="16" fillId="4" borderId="2" xfId="0" applyFont="1" applyFill="1" applyBorder="1" applyAlignment="1">
      <alignment vertical="center" wrapText="1"/>
    </xf>
    <xf numFmtId="0" fontId="4" fillId="0" borderId="28" xfId="0" applyFont="1" applyFill="1" applyBorder="1" applyAlignment="1">
      <alignment horizontal="center" vertical="center"/>
    </xf>
    <xf numFmtId="0" fontId="7" fillId="0" borderId="28" xfId="0" applyFont="1" applyFill="1" applyBorder="1" applyAlignment="1">
      <alignment vertical="center" wrapText="1"/>
    </xf>
    <xf numFmtId="44" fontId="7" fillId="0" borderId="28" xfId="3" applyFont="1" applyFill="1" applyBorder="1" applyAlignment="1">
      <alignment vertical="center"/>
    </xf>
    <xf numFmtId="10" fontId="7" fillId="0" borderId="28" xfId="4" applyNumberFormat="1" applyFont="1" applyBorder="1" applyAlignment="1">
      <alignment horizontal="center" vertical="center"/>
    </xf>
    <xf numFmtId="41" fontId="7" fillId="0" borderId="28" xfId="3" applyNumberFormat="1" applyFont="1" applyBorder="1" applyAlignment="1">
      <alignment vertical="center"/>
    </xf>
    <xf numFmtId="44" fontId="7" fillId="0" borderId="28" xfId="3" applyFont="1" applyBorder="1" applyAlignment="1">
      <alignment vertical="center"/>
    </xf>
    <xf numFmtId="2" fontId="7" fillId="0" borderId="28" xfId="0" applyNumberFormat="1" applyFont="1" applyBorder="1" applyAlignment="1">
      <alignment horizontal="center" vertical="center"/>
    </xf>
    <xf numFmtId="4" fontId="2" fillId="0" borderId="28" xfId="0" applyNumberFormat="1" applyFont="1" applyBorder="1" applyAlignment="1">
      <alignment horizontal="center" vertical="center"/>
    </xf>
    <xf numFmtId="10" fontId="2" fillId="0" borderId="28" xfId="0" applyNumberFormat="1"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4" fillId="0" borderId="0" xfId="0" applyFont="1" applyBorder="1" applyAlignment="1">
      <alignment horizontal="left"/>
    </xf>
    <xf numFmtId="0" fontId="2" fillId="0" borderId="0" xfId="0" applyFont="1" applyBorder="1" applyAlignment="1">
      <alignment wrapText="1"/>
    </xf>
    <xf numFmtId="0" fontId="14" fillId="0" borderId="0" xfId="0" applyFont="1" applyBorder="1" applyAlignment="1"/>
    <xf numFmtId="0" fontId="8" fillId="0" borderId="12" xfId="0" applyFont="1" applyBorder="1" applyAlignment="1"/>
    <xf numFmtId="0" fontId="4" fillId="0" borderId="0" xfId="0" applyFont="1" applyBorder="1" applyAlignment="1">
      <alignment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10" fontId="3" fillId="0" borderId="21" xfId="4" applyNumberFormat="1" applyFont="1" applyFill="1" applyBorder="1" applyAlignment="1">
      <alignment horizontal="center" vertical="center" wrapText="1"/>
    </xf>
    <xf numFmtId="44" fontId="3" fillId="0" borderId="21" xfId="3" applyFont="1" applyFill="1" applyBorder="1" applyAlignment="1">
      <alignment horizontal="justify" vertical="center" wrapText="1"/>
    </xf>
    <xf numFmtId="10" fontId="3" fillId="0" borderId="21"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4" fontId="3" fillId="0" borderId="14" xfId="3" applyFont="1" applyFill="1" applyBorder="1" applyAlignment="1">
      <alignment horizontal="justify" vertical="center" wrapText="1"/>
    </xf>
    <xf numFmtId="10" fontId="3" fillId="0" borderId="14" xfId="4" applyNumberFormat="1" applyFont="1" applyFill="1" applyBorder="1" applyAlignment="1">
      <alignment horizontal="center" vertical="center" wrapText="1"/>
    </xf>
    <xf numFmtId="10" fontId="3" fillId="0" borderId="14" xfId="0" applyNumberFormat="1" applyFont="1" applyFill="1" applyBorder="1" applyAlignment="1">
      <alignment horizontal="center" vertical="center" wrapText="1"/>
    </xf>
    <xf numFmtId="3" fontId="3" fillId="0" borderId="21" xfId="0" applyNumberFormat="1" applyFont="1" applyFill="1" applyBorder="1" applyAlignment="1">
      <alignment horizontal="center"/>
    </xf>
    <xf numFmtId="0" fontId="3" fillId="0" borderId="0" xfId="0" applyFont="1" applyFill="1" applyBorder="1" applyAlignment="1">
      <alignment horizontal="center" vertical="center"/>
    </xf>
    <xf numFmtId="49" fontId="3" fillId="0" borderId="27" xfId="0" applyNumberFormat="1" applyFont="1" applyFill="1" applyBorder="1" applyAlignment="1">
      <alignment horizontal="center" vertical="center" wrapText="1"/>
    </xf>
    <xf numFmtId="10" fontId="3" fillId="0" borderId="27" xfId="4" applyNumberFormat="1" applyFont="1" applyFill="1" applyBorder="1" applyAlignment="1">
      <alignment horizontal="center" vertical="center" wrapText="1"/>
    </xf>
    <xf numFmtId="10" fontId="3" fillId="0" borderId="27"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10"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10" fontId="3" fillId="0" borderId="22" xfId="4" applyNumberFormat="1" applyFont="1" applyBorder="1" applyAlignment="1">
      <alignment horizontal="center"/>
    </xf>
    <xf numFmtId="10" fontId="3" fillId="0" borderId="22" xfId="0" applyNumberFormat="1" applyFont="1" applyBorder="1" applyAlignment="1">
      <alignment horizontal="center"/>
    </xf>
    <xf numFmtId="10" fontId="3" fillId="0" borderId="21" xfId="0" applyNumberFormat="1" applyFont="1" applyFill="1" applyBorder="1" applyAlignment="1">
      <alignment horizontal="center" vertical="center"/>
    </xf>
    <xf numFmtId="0" fontId="3" fillId="0" borderId="22" xfId="0" applyFont="1" applyFill="1" applyBorder="1" applyAlignment="1">
      <alignment horizontal="center"/>
    </xf>
    <xf numFmtId="49" fontId="3" fillId="0" borderId="22" xfId="0" applyNumberFormat="1" applyFont="1" applyFill="1" applyBorder="1" applyAlignment="1">
      <alignment horizontal="center"/>
    </xf>
    <xf numFmtId="0" fontId="3" fillId="0" borderId="22" xfId="0" applyFont="1" applyFill="1" applyBorder="1" applyAlignment="1"/>
    <xf numFmtId="44" fontId="4" fillId="0" borderId="22" xfId="3" applyFont="1" applyFill="1" applyBorder="1"/>
    <xf numFmtId="41" fontId="3" fillId="0" borderId="22" xfId="3" applyNumberFormat="1" applyFont="1" applyBorder="1"/>
    <xf numFmtId="41" fontId="3" fillId="0" borderId="22" xfId="3" applyNumberFormat="1" applyFont="1" applyFill="1" applyBorder="1"/>
    <xf numFmtId="4" fontId="3" fillId="0" borderId="22" xfId="0" applyNumberFormat="1" applyFont="1" applyBorder="1" applyAlignment="1">
      <alignment horizontal="center"/>
    </xf>
    <xf numFmtId="0" fontId="3" fillId="0" borderId="22" xfId="0" applyNumberFormat="1" applyFont="1" applyBorder="1" applyAlignment="1">
      <alignment horizontal="center"/>
    </xf>
    <xf numFmtId="0" fontId="3" fillId="0" borderId="21" xfId="0" applyFont="1" applyFill="1" applyBorder="1" applyAlignment="1">
      <alignment horizontal="center"/>
    </xf>
    <xf numFmtId="49" fontId="3" fillId="0" borderId="21" xfId="0" applyNumberFormat="1" applyFont="1" applyFill="1" applyBorder="1" applyAlignment="1">
      <alignment horizontal="center"/>
    </xf>
    <xf numFmtId="0" fontId="3" fillId="0" borderId="21" xfId="0" applyFont="1" applyFill="1" applyBorder="1" applyAlignment="1"/>
    <xf numFmtId="44" fontId="4" fillId="0" borderId="21" xfId="3" applyFont="1" applyFill="1" applyBorder="1"/>
    <xf numFmtId="10" fontId="3" fillId="0" borderId="21" xfId="4" applyNumberFormat="1" applyFont="1" applyBorder="1" applyAlignment="1">
      <alignment horizontal="center"/>
    </xf>
    <xf numFmtId="41" fontId="3" fillId="0" borderId="21" xfId="3" applyNumberFormat="1" applyFont="1" applyBorder="1"/>
    <xf numFmtId="41" fontId="3" fillId="0" borderId="21" xfId="3" applyNumberFormat="1" applyFont="1" applyFill="1" applyBorder="1"/>
    <xf numFmtId="10" fontId="3" fillId="0" borderId="21" xfId="0" applyNumberFormat="1" applyFont="1" applyBorder="1" applyAlignment="1">
      <alignment horizontal="center"/>
    </xf>
    <xf numFmtId="4" fontId="3" fillId="0" borderId="21" xfId="0" applyNumberFormat="1" applyFont="1" applyBorder="1" applyAlignment="1">
      <alignment horizontal="center"/>
    </xf>
    <xf numFmtId="0" fontId="3" fillId="0" borderId="21" xfId="0" applyNumberFormat="1" applyFont="1" applyBorder="1" applyAlignment="1">
      <alignment horizontal="center"/>
    </xf>
    <xf numFmtId="0" fontId="3" fillId="0" borderId="21" xfId="0" applyFont="1" applyFill="1" applyBorder="1" applyAlignment="1">
      <alignment vertical="center"/>
    </xf>
    <xf numFmtId="44" fontId="3" fillId="0" borderId="21" xfId="3" applyFont="1" applyFill="1" applyBorder="1" applyAlignment="1">
      <alignment vertical="center"/>
    </xf>
    <xf numFmtId="10" fontId="3" fillId="0" borderId="21" xfId="4" applyNumberFormat="1" applyFont="1" applyBorder="1" applyAlignment="1">
      <alignment horizontal="center" vertical="center"/>
    </xf>
    <xf numFmtId="10" fontId="3" fillId="0" borderId="21"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1" xfId="0" applyFont="1" applyBorder="1" applyAlignment="1">
      <alignment horizontal="left" vertical="center"/>
    </xf>
    <xf numFmtId="44" fontId="4" fillId="0" borderId="21" xfId="3" applyNumberFormat="1" applyFont="1" applyFill="1" applyBorder="1" applyAlignment="1">
      <alignment vertical="center"/>
    </xf>
    <xf numFmtId="2" fontId="3" fillId="0" borderId="21" xfId="0" applyNumberFormat="1"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44" fontId="4" fillId="2" borderId="2" xfId="0" applyNumberFormat="1" applyFont="1" applyFill="1" applyBorder="1"/>
    <xf numFmtId="0" fontId="4" fillId="0" borderId="36" xfId="0" applyFont="1" applyFill="1" applyBorder="1" applyAlignment="1">
      <alignment horizontal="center" vertical="center"/>
    </xf>
    <xf numFmtId="0" fontId="3" fillId="0" borderId="37" xfId="0" applyFont="1" applyBorder="1" applyAlignment="1">
      <alignment vertical="center"/>
    </xf>
    <xf numFmtId="0" fontId="3" fillId="0" borderId="36" xfId="0" applyFont="1" applyBorder="1" applyAlignment="1">
      <alignment horizontal="center" vertical="center"/>
    </xf>
    <xf numFmtId="49" fontId="3" fillId="0" borderId="36" xfId="0" applyNumberFormat="1" applyFont="1" applyBorder="1" applyAlignment="1">
      <alignment horizontal="center" vertical="center"/>
    </xf>
    <xf numFmtId="0" fontId="3" fillId="0" borderId="36" xfId="0" applyFont="1" applyFill="1" applyBorder="1" applyAlignment="1"/>
    <xf numFmtId="44" fontId="4" fillId="0" borderId="36" xfId="3" applyFont="1" applyFill="1" applyBorder="1"/>
    <xf numFmtId="10" fontId="3" fillId="0" borderId="36" xfId="4" applyNumberFormat="1" applyFont="1" applyBorder="1" applyAlignment="1">
      <alignment horizontal="center"/>
    </xf>
    <xf numFmtId="41" fontId="3" fillId="0" borderId="36" xfId="3" applyNumberFormat="1" applyFont="1" applyBorder="1"/>
    <xf numFmtId="41" fontId="3" fillId="0" borderId="36" xfId="3" applyNumberFormat="1" applyFont="1" applyFill="1" applyBorder="1"/>
    <xf numFmtId="44" fontId="3" fillId="0" borderId="36" xfId="3" applyFont="1" applyFill="1" applyBorder="1" applyAlignment="1">
      <alignment vertical="center"/>
    </xf>
    <xf numFmtId="4" fontId="3" fillId="0" borderId="36" xfId="0" applyNumberFormat="1" applyFont="1" applyBorder="1" applyAlignment="1">
      <alignment horizontal="right" vertical="center"/>
    </xf>
    <xf numFmtId="10" fontId="3" fillId="0" borderId="36"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36" xfId="0" applyFont="1" applyFill="1" applyBorder="1" applyAlignment="1">
      <alignment horizontal="right" vertical="center"/>
    </xf>
    <xf numFmtId="0" fontId="3" fillId="0" borderId="36" xfId="0" applyFont="1" applyFill="1" applyBorder="1" applyAlignment="1">
      <alignment horizontal="center" vertical="center"/>
    </xf>
    <xf numFmtId="0" fontId="3" fillId="0" borderId="36" xfId="0" applyFont="1" applyFill="1" applyBorder="1" applyAlignment="1">
      <alignment vertical="center"/>
    </xf>
    <xf numFmtId="10" fontId="3" fillId="0" borderId="36" xfId="4" applyNumberFormat="1" applyFont="1" applyBorder="1" applyAlignment="1">
      <alignment horizontal="center" vertical="center"/>
    </xf>
    <xf numFmtId="10" fontId="3" fillId="0" borderId="36"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4"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44" fontId="3" fillId="0" borderId="36" xfId="3" applyFont="1" applyFill="1" applyBorder="1" applyAlignment="1">
      <alignment horizontal="justify" vertical="center" wrapText="1"/>
    </xf>
    <xf numFmtId="10" fontId="3" fillId="0" borderId="36" xfId="4" applyNumberFormat="1" applyFont="1" applyFill="1" applyBorder="1" applyAlignment="1">
      <alignment horizontal="center" vertical="center" wrapText="1"/>
    </xf>
    <xf numFmtId="10" fontId="3" fillId="0" borderId="39" xfId="0" applyNumberFormat="1" applyFont="1" applyFill="1" applyBorder="1" applyAlignment="1">
      <alignment horizontal="center" vertical="center"/>
    </xf>
    <xf numFmtId="44" fontId="3" fillId="0" borderId="0" xfId="3" applyFont="1" applyAlignment="1">
      <alignment horizontal="center" vertical="center"/>
    </xf>
    <xf numFmtId="10" fontId="3" fillId="0" borderId="42" xfId="4" applyNumberFormat="1" applyFont="1" applyFill="1" applyBorder="1" applyAlignment="1">
      <alignment horizontal="center" vertical="center" wrapText="1"/>
    </xf>
    <xf numFmtId="44" fontId="3" fillId="0" borderId="42" xfId="3" applyFont="1" applyFill="1" applyBorder="1" applyAlignment="1">
      <alignment horizontal="justify" vertical="center" wrapText="1"/>
    </xf>
    <xf numFmtId="44" fontId="3" fillId="0" borderId="39" xfId="3" applyFont="1" applyFill="1" applyBorder="1" applyAlignment="1">
      <alignment horizontal="justify" vertical="center" wrapText="1"/>
    </xf>
    <xf numFmtId="0" fontId="3" fillId="0" borderId="42" xfId="5" applyFont="1" applyFill="1" applyBorder="1" applyAlignment="1">
      <alignment horizontal="center" vertical="center" wrapText="1"/>
    </xf>
    <xf numFmtId="167" fontId="3" fillId="0" borderId="10"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67" fontId="3" fillId="0" borderId="0"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Border="1"/>
    <xf numFmtId="0" fontId="3" fillId="0" borderId="0" xfId="0" applyFont="1" applyFill="1"/>
    <xf numFmtId="0" fontId="18" fillId="0" borderId="38" xfId="5" applyFont="1" applyFill="1" applyBorder="1" applyAlignment="1">
      <alignment horizontal="center" vertical="center"/>
    </xf>
    <xf numFmtId="0" fontId="4" fillId="0" borderId="11" xfId="0" applyFont="1" applyBorder="1" applyAlignment="1"/>
    <xf numFmtId="43" fontId="2" fillId="0" borderId="0" xfId="2" applyFont="1"/>
    <xf numFmtId="0" fontId="3" fillId="0" borderId="42"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10" fontId="3" fillId="0" borderId="42" xfId="0" applyNumberFormat="1" applyFont="1" applyFill="1" applyBorder="1" applyAlignment="1">
      <alignment horizontal="center" vertical="center" wrapText="1"/>
    </xf>
    <xf numFmtId="44" fontId="2" fillId="0" borderId="0" xfId="0" applyNumberFormat="1" applyFont="1" applyFill="1"/>
    <xf numFmtId="0" fontId="3" fillId="0" borderId="42" xfId="0" applyFont="1" applyFill="1" applyBorder="1" applyAlignment="1">
      <alignment horizontal="center" vertical="center" wrapText="1"/>
    </xf>
    <xf numFmtId="0" fontId="7" fillId="0" borderId="22" xfId="0" applyFont="1" applyFill="1" applyBorder="1" applyAlignment="1">
      <alignment horizontal="center"/>
    </xf>
    <xf numFmtId="0" fontId="3" fillId="0" borderId="37" xfId="0" applyFont="1" applyBorder="1" applyAlignment="1">
      <alignment horizontal="center" vertical="center"/>
    </xf>
    <xf numFmtId="44" fontId="3" fillId="0" borderId="36" xfId="3" applyFont="1" applyFill="1" applyBorder="1"/>
    <xf numFmtId="44" fontId="3" fillId="0" borderId="36" xfId="3" applyFont="1" applyBorder="1"/>
    <xf numFmtId="44" fontId="3" fillId="0" borderId="21" xfId="3" applyFont="1" applyBorder="1" applyAlignment="1">
      <alignment vertical="center"/>
    </xf>
    <xf numFmtId="44" fontId="3" fillId="0" borderId="36" xfId="3" applyFont="1" applyBorder="1" applyAlignment="1">
      <alignment vertical="center"/>
    </xf>
    <xf numFmtId="0" fontId="4" fillId="0" borderId="39" xfId="0" applyFont="1" applyFill="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49" fontId="3" fillId="0" borderId="39" xfId="0" applyNumberFormat="1" applyFont="1" applyBorder="1" applyAlignment="1">
      <alignment horizontal="center" vertical="center"/>
    </xf>
    <xf numFmtId="0" fontId="3" fillId="0" borderId="39" xfId="0" applyFont="1" applyFill="1" applyBorder="1" applyAlignment="1"/>
    <xf numFmtId="10" fontId="3" fillId="0" borderId="39" xfId="4" applyNumberFormat="1" applyFont="1" applyBorder="1" applyAlignment="1">
      <alignment horizontal="center"/>
    </xf>
    <xf numFmtId="44" fontId="3" fillId="0" borderId="39" xfId="3" applyFont="1" applyFill="1" applyBorder="1"/>
    <xf numFmtId="41" fontId="3" fillId="0" borderId="39" xfId="3" applyNumberFormat="1" applyFont="1" applyFill="1" applyBorder="1"/>
    <xf numFmtId="44" fontId="3" fillId="0" borderId="39" xfId="3" applyFont="1" applyFill="1" applyBorder="1" applyAlignment="1">
      <alignment vertical="center"/>
    </xf>
    <xf numFmtId="4" fontId="3" fillId="0" borderId="39" xfId="0" applyNumberFormat="1" applyFont="1" applyBorder="1" applyAlignment="1">
      <alignment horizontal="right" vertical="center"/>
    </xf>
    <xf numFmtId="10" fontId="3" fillId="0" borderId="39"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0" borderId="39" xfId="0" applyFont="1" applyFill="1" applyBorder="1" applyAlignment="1">
      <alignment horizontal="right"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44" fontId="3" fillId="0" borderId="36" xfId="0" applyNumberFormat="1" applyFont="1" applyBorder="1" applyAlignment="1">
      <alignment vertical="center"/>
    </xf>
    <xf numFmtId="44" fontId="3" fillId="0" borderId="36" xfId="3" applyNumberFormat="1" applyFont="1" applyBorder="1" applyAlignment="1">
      <alignment vertical="center"/>
    </xf>
    <xf numFmtId="44" fontId="3" fillId="0" borderId="39" xfId="3" applyFont="1" applyFill="1" applyBorder="1" applyAlignment="1">
      <alignment horizontal="center" vertical="center" wrapText="1"/>
    </xf>
    <xf numFmtId="0" fontId="3" fillId="0" borderId="39" xfId="3" applyNumberFormat="1" applyFont="1" applyFill="1" applyBorder="1" applyAlignment="1">
      <alignment horizontal="center" vertical="center" wrapText="1"/>
    </xf>
    <xf numFmtId="0" fontId="17" fillId="0" borderId="30" xfId="0" applyNumberFormat="1" applyFont="1" applyFill="1" applyBorder="1" applyAlignment="1">
      <alignment horizontal="center" vertical="center" wrapText="1"/>
    </xf>
    <xf numFmtId="44" fontId="3" fillId="0" borderId="36" xfId="3" applyNumberFormat="1" applyFont="1" applyFill="1" applyBorder="1" applyAlignment="1">
      <alignment vertical="center"/>
    </xf>
    <xf numFmtId="0" fontId="4" fillId="0" borderId="0" xfId="0" applyFont="1" applyBorder="1" applyAlignment="1">
      <alignment horizontal="left"/>
    </xf>
    <xf numFmtId="0" fontId="3" fillId="0" borderId="18"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2" fillId="0" borderId="0" xfId="0" applyFont="1" applyFill="1" applyBorder="1" applyAlignment="1">
      <alignment vertical="center"/>
    </xf>
    <xf numFmtId="0" fontId="3" fillId="0" borderId="25" xfId="0" applyFont="1" applyFill="1" applyBorder="1" applyAlignment="1">
      <alignment horizontal="left" vertical="center"/>
    </xf>
    <xf numFmtId="43" fontId="3" fillId="0" borderId="0" xfId="2" applyFont="1" applyFill="1" applyAlignment="1">
      <alignment vertical="center"/>
    </xf>
    <xf numFmtId="0" fontId="13" fillId="0" borderId="0" xfId="0" applyFont="1" applyFill="1" applyAlignment="1">
      <alignment vertical="center"/>
    </xf>
    <xf numFmtId="44" fontId="19" fillId="0" borderId="0" xfId="0" applyNumberFormat="1" applyFont="1"/>
    <xf numFmtId="0" fontId="9" fillId="0" borderId="6" xfId="0" applyFont="1" applyBorder="1" applyAlignment="1">
      <alignment horizontal="center" vertical="center" wrapText="1"/>
    </xf>
    <xf numFmtId="0" fontId="4" fillId="0" borderId="0" xfId="0" applyFont="1" applyBorder="1" applyAlignment="1">
      <alignment horizontal="left"/>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0" xfId="0" applyFont="1" applyBorder="1" applyAlignment="1">
      <alignment horizontal="left"/>
    </xf>
    <xf numFmtId="49" fontId="3" fillId="0" borderId="43" xfId="0" applyNumberFormat="1" applyFont="1" applyFill="1" applyBorder="1" applyAlignment="1">
      <alignment horizontal="center" vertical="center" wrapText="1"/>
    </xf>
    <xf numFmtId="44" fontId="3" fillId="0" borderId="42" xfId="3" applyFont="1" applyFill="1" applyBorder="1" applyAlignment="1">
      <alignment horizontal="center" vertical="center" wrapText="1"/>
    </xf>
    <xf numFmtId="0" fontId="3" fillId="0" borderId="42" xfId="3"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3" fontId="3" fillId="0" borderId="42" xfId="0" applyNumberFormat="1" applyFont="1" applyFill="1" applyBorder="1" applyAlignment="1">
      <alignment horizontal="center"/>
    </xf>
    <xf numFmtId="44" fontId="3" fillId="0" borderId="42" xfId="3" applyFont="1" applyFill="1" applyBorder="1" applyAlignment="1">
      <alignment horizontal="center" vertical="center"/>
    </xf>
    <xf numFmtId="0" fontId="3" fillId="0" borderId="33" xfId="5" applyFont="1" applyFill="1" applyBorder="1" applyAlignment="1">
      <alignment horizontal="center" vertical="center" wrapText="1"/>
    </xf>
    <xf numFmtId="0" fontId="9" fillId="0" borderId="6" xfId="0" applyFont="1" applyBorder="1" applyAlignment="1">
      <alignment horizontal="center" vertical="center" wrapText="1"/>
    </xf>
    <xf numFmtId="0" fontId="4" fillId="0" borderId="0" xfId="0" applyFont="1" applyBorder="1" applyAlignment="1">
      <alignment horizontal="left"/>
    </xf>
    <xf numFmtId="3" fontId="7" fillId="0" borderId="20" xfId="0" applyNumberFormat="1" applyFont="1" applyFill="1" applyBorder="1" applyAlignment="1">
      <alignment horizontal="center"/>
    </xf>
    <xf numFmtId="44" fontId="3" fillId="0" borderId="36" xfId="3" applyFont="1" applyFill="1" applyBorder="1" applyAlignment="1">
      <alignment horizontal="center" vertical="center"/>
    </xf>
    <xf numFmtId="44" fontId="3" fillId="0" borderId="36" xfId="3" applyFont="1" applyFill="1" applyBorder="1" applyAlignment="1">
      <alignment horizontal="center" vertical="center" wrapText="1"/>
    </xf>
    <xf numFmtId="3" fontId="3" fillId="0" borderId="36" xfId="0" applyNumberFormat="1" applyFont="1" applyFill="1" applyBorder="1" applyAlignment="1">
      <alignment horizontal="center"/>
    </xf>
    <xf numFmtId="49" fontId="7" fillId="0" borderId="23" xfId="0" applyNumberFormat="1" applyFont="1" applyBorder="1" applyAlignment="1">
      <alignment horizontal="center"/>
    </xf>
    <xf numFmtId="0" fontId="7" fillId="0" borderId="23" xfId="0" applyFont="1" applyBorder="1" applyAlignment="1">
      <alignment horizontal="center"/>
    </xf>
    <xf numFmtId="0" fontId="7" fillId="0" borderId="20" xfId="0" applyFont="1" applyBorder="1"/>
    <xf numFmtId="10" fontId="7" fillId="0" borderId="22" xfId="0" applyNumberFormat="1" applyFont="1" applyFill="1" applyBorder="1" applyAlignment="1">
      <alignment horizontal="center"/>
    </xf>
    <xf numFmtId="4" fontId="7" fillId="0" borderId="20" xfId="2" applyNumberFormat="1" applyFont="1" applyFill="1" applyBorder="1" applyAlignment="1">
      <alignment horizontal="right"/>
    </xf>
    <xf numFmtId="3" fontId="3" fillId="0" borderId="31" xfId="0" applyNumberFormat="1" applyFont="1" applyFill="1" applyBorder="1" applyAlignment="1">
      <alignment horizontal="center"/>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5" fontId="3" fillId="0" borderId="31" xfId="3" applyNumberFormat="1" applyFont="1" applyBorder="1" applyAlignment="1">
      <alignment horizontal="center" vertical="center"/>
    </xf>
    <xf numFmtId="0" fontId="3" fillId="0" borderId="31" xfId="0" applyFont="1" applyBorder="1" applyAlignment="1">
      <alignment horizontal="center" vertical="center"/>
    </xf>
    <xf numFmtId="0" fontId="3" fillId="0" borderId="36" xfId="5" applyFont="1" applyFill="1" applyBorder="1" applyAlignment="1">
      <alignment horizontal="left" vertical="center" wrapText="1"/>
    </xf>
    <xf numFmtId="0" fontId="3" fillId="0" borderId="2" xfId="5" applyFont="1" applyFill="1" applyBorder="1" applyAlignment="1">
      <alignment horizontal="left" vertical="center" wrapText="1"/>
    </xf>
    <xf numFmtId="44" fontId="8" fillId="0" borderId="0" xfId="3" applyFont="1" applyFill="1" applyBorder="1"/>
    <xf numFmtId="43" fontId="4" fillId="0" borderId="0" xfId="2" applyFont="1"/>
    <xf numFmtId="0" fontId="8" fillId="0" borderId="0" xfId="0" applyFont="1" applyAlignment="1">
      <alignment wrapText="1"/>
    </xf>
    <xf numFmtId="44" fontId="3" fillId="0" borderId="42" xfId="3" applyNumberFormat="1" applyFont="1" applyBorder="1" applyAlignment="1">
      <alignment vertical="center"/>
    </xf>
    <xf numFmtId="0" fontId="2" fillId="3" borderId="0" xfId="0" applyFont="1" applyFill="1" applyBorder="1"/>
    <xf numFmtId="0" fontId="2" fillId="3" borderId="0" xfId="0" applyFont="1" applyFill="1"/>
    <xf numFmtId="0" fontId="3" fillId="0" borderId="36" xfId="5" applyFont="1" applyFill="1" applyBorder="1" applyAlignment="1">
      <alignment horizontal="left" vertical="center" wrapText="1"/>
    </xf>
    <xf numFmtId="165" fontId="5" fillId="0" borderId="0" xfId="0" applyNumberFormat="1" applyFont="1" applyBorder="1" applyAlignment="1"/>
    <xf numFmtId="44" fontId="5" fillId="0" borderId="0" xfId="0" applyNumberFormat="1" applyFont="1" applyBorder="1" applyAlignment="1"/>
    <xf numFmtId="165" fontId="8" fillId="0" borderId="0" xfId="0" applyNumberFormat="1" applyFont="1" applyBorder="1" applyAlignment="1"/>
    <xf numFmtId="49" fontId="7" fillId="0" borderId="4" xfId="0" applyNumberFormat="1" applyFont="1" applyFill="1" applyBorder="1" applyAlignment="1">
      <alignment horizontal="center"/>
    </xf>
    <xf numFmtId="165" fontId="7" fillId="0" borderId="4" xfId="3" applyNumberFormat="1" applyFont="1" applyFill="1" applyBorder="1"/>
    <xf numFmtId="10" fontId="7" fillId="0" borderId="4" xfId="4" applyNumberFormat="1" applyFont="1" applyFill="1" applyBorder="1" applyAlignment="1">
      <alignment horizontal="center"/>
    </xf>
    <xf numFmtId="0" fontId="7" fillId="0" borderId="4" xfId="0" applyFont="1" applyFill="1" applyBorder="1"/>
    <xf numFmtId="0" fontId="7" fillId="0" borderId="22" xfId="0" applyFont="1" applyFill="1" applyBorder="1"/>
    <xf numFmtId="0" fontId="3" fillId="0" borderId="36" xfId="5"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36" xfId="0" applyFont="1" applyFill="1" applyBorder="1" applyAlignment="1">
      <alignment horizontal="center"/>
    </xf>
    <xf numFmtId="166" fontId="3" fillId="0" borderId="32" xfId="5" applyNumberFormat="1" applyFont="1" applyFill="1" applyBorder="1" applyAlignment="1">
      <alignment horizontal="center" vertical="center"/>
    </xf>
    <xf numFmtId="0" fontId="8" fillId="0" borderId="0" xfId="0" applyFont="1" applyAlignment="1"/>
    <xf numFmtId="0" fontId="12" fillId="0" borderId="0" xfId="0" applyFont="1" applyAlignment="1"/>
    <xf numFmtId="0" fontId="18" fillId="0" borderId="38" xfId="0" applyFont="1" applyBorder="1" applyAlignment="1">
      <alignment horizontal="center" vertical="center"/>
    </xf>
    <xf numFmtId="0" fontId="18" fillId="0" borderId="42" xfId="0" applyFont="1" applyBorder="1" applyAlignment="1">
      <alignment horizontal="center" vertical="center"/>
    </xf>
    <xf numFmtId="4" fontId="3" fillId="0" borderId="36" xfId="2" applyNumberFormat="1" applyFont="1" applyFill="1" applyBorder="1" applyAlignment="1">
      <alignment horizontal="center" vertical="center"/>
    </xf>
    <xf numFmtId="4" fontId="3" fillId="0" borderId="34" xfId="2" applyNumberFormat="1" applyFont="1" applyFill="1" applyBorder="1" applyAlignment="1">
      <alignment horizontal="center" vertical="center"/>
    </xf>
    <xf numFmtId="0" fontId="20" fillId="0" borderId="38" xfId="5" applyFont="1" applyFill="1" applyBorder="1" applyAlignment="1">
      <alignment horizontal="center" vertical="center"/>
    </xf>
    <xf numFmtId="0" fontId="20" fillId="0" borderId="46" xfId="5" applyFont="1" applyFill="1" applyBorder="1" applyAlignment="1">
      <alignment horizontal="center" vertical="center"/>
    </xf>
    <xf numFmtId="0" fontId="20" fillId="0" borderId="42" xfId="0" applyFont="1" applyBorder="1" applyAlignment="1">
      <alignment horizontal="center" vertical="center"/>
    </xf>
    <xf numFmtId="3" fontId="3" fillId="0" borderId="50" xfId="0" applyNumberFormat="1" applyFont="1" applyFill="1" applyBorder="1" applyAlignment="1">
      <alignment horizontal="center" vertical="center"/>
    </xf>
    <xf numFmtId="0" fontId="22" fillId="0" borderId="36" xfId="5"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10" fontId="22" fillId="0" borderId="36" xfId="7" applyNumberFormat="1" applyFont="1" applyFill="1" applyBorder="1" applyAlignment="1">
      <alignment horizontal="center" vertical="center" wrapText="1"/>
    </xf>
    <xf numFmtId="10" fontId="3" fillId="0" borderId="36" xfId="7" applyNumberFormat="1" applyFont="1" applyFill="1" applyBorder="1" applyAlignment="1">
      <alignment horizontal="center" vertical="center" wrapText="1"/>
    </xf>
    <xf numFmtId="49" fontId="7" fillId="0" borderId="7" xfId="0" applyNumberFormat="1" applyFont="1" applyBorder="1" applyAlignment="1">
      <alignment horizontal="center"/>
    </xf>
    <xf numFmtId="0" fontId="3" fillId="0" borderId="33" xfId="5" applyFont="1" applyBorder="1" applyAlignment="1">
      <alignment vertical="center" wrapText="1"/>
    </xf>
    <xf numFmtId="0" fontId="3" fillId="0" borderId="43" xfId="5" applyFont="1" applyBorder="1" applyAlignment="1">
      <alignment vertical="center" wrapText="1"/>
    </xf>
    <xf numFmtId="0" fontId="3" fillId="0" borderId="42" xfId="0" applyFont="1" applyBorder="1" applyAlignment="1">
      <alignment horizontal="center" vertical="center"/>
    </xf>
    <xf numFmtId="0" fontId="23" fillId="0" borderId="0" xfId="0" applyFont="1" applyAlignment="1">
      <alignment wrapText="1"/>
    </xf>
    <xf numFmtId="43" fontId="24" fillId="0" borderId="0" xfId="2" applyFont="1" applyFill="1" applyAlignment="1">
      <alignment wrapText="1"/>
    </xf>
    <xf numFmtId="43" fontId="25" fillId="0" borderId="0" xfId="2" applyFont="1" applyAlignment="1">
      <alignment wrapText="1"/>
    </xf>
    <xf numFmtId="44" fontId="4" fillId="0" borderId="0" xfId="0" applyNumberFormat="1" applyFont="1"/>
    <xf numFmtId="44" fontId="26" fillId="0" borderId="0" xfId="0" applyNumberFormat="1" applyFont="1"/>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7" fillId="0" borderId="2" xfId="5" applyFont="1" applyFill="1" applyBorder="1" applyAlignment="1">
      <alignment vertical="center" wrapText="1" shrinkToFit="1"/>
    </xf>
    <xf numFmtId="0" fontId="18" fillId="0" borderId="2" xfId="0" applyFont="1" applyBorder="1" applyAlignment="1">
      <alignment horizontal="center" vertical="center"/>
    </xf>
    <xf numFmtId="44" fontId="3" fillId="0" borderId="2" xfId="3" applyFont="1" applyFill="1" applyBorder="1" applyAlignment="1">
      <alignment horizontal="justify" vertical="center" wrapText="1"/>
    </xf>
    <xf numFmtId="10" fontId="3" fillId="0" borderId="2" xfId="4" applyNumberFormat="1" applyFont="1" applyFill="1" applyBorder="1" applyAlignment="1">
      <alignment horizontal="center" vertical="center" wrapText="1"/>
    </xf>
    <xf numFmtId="44" fontId="3" fillId="0" borderId="2" xfId="3"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0" fontId="18" fillId="0" borderId="57" xfId="5" applyFont="1"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35" xfId="0" applyFont="1" applyFill="1" applyBorder="1" applyAlignment="1">
      <alignment horizontal="center" vertical="center" wrapText="1"/>
    </xf>
    <xf numFmtId="49" fontId="3" fillId="0" borderId="36" xfId="0" applyNumberFormat="1" applyFont="1" applyFill="1" applyBorder="1" applyAlignment="1">
      <alignment horizontal="center" vertical="center"/>
    </xf>
    <xf numFmtId="0" fontId="3" fillId="0" borderId="36" xfId="0" applyFont="1" applyFill="1" applyBorder="1" applyAlignment="1">
      <alignment horizontal="left" vertical="center"/>
    </xf>
    <xf numFmtId="0" fontId="3" fillId="0" borderId="36" xfId="0" applyNumberFormat="1" applyFont="1" applyFill="1" applyBorder="1" applyAlignment="1">
      <alignment horizontal="center" vertical="center"/>
    </xf>
    <xf numFmtId="0" fontId="7" fillId="0" borderId="36" xfId="0" applyFont="1" applyBorder="1" applyAlignment="1">
      <alignment horizontal="center" vertical="center"/>
    </xf>
    <xf numFmtId="49" fontId="7" fillId="0" borderId="36" xfId="0" applyNumberFormat="1" applyFont="1" applyBorder="1" applyAlignment="1">
      <alignment horizontal="center" vertical="center"/>
    </xf>
    <xf numFmtId="0" fontId="7" fillId="0" borderId="36" xfId="0" applyFont="1" applyBorder="1" applyAlignment="1">
      <alignment horizontal="left" vertical="center"/>
    </xf>
    <xf numFmtId="10" fontId="7" fillId="0" borderId="36" xfId="0" applyNumberFormat="1" applyFont="1" applyBorder="1" applyAlignment="1">
      <alignment horizontal="center" vertical="center"/>
    </xf>
    <xf numFmtId="0" fontId="3" fillId="0" borderId="36" xfId="5" applyFont="1" applyFill="1" applyBorder="1" applyAlignment="1">
      <alignment horizontal="left" vertical="center" wrapText="1"/>
    </xf>
    <xf numFmtId="43" fontId="25" fillId="0" borderId="0" xfId="2" applyFont="1" applyFill="1" applyAlignment="1">
      <alignment wrapText="1"/>
    </xf>
    <xf numFmtId="0" fontId="7" fillId="0" borderId="42" xfId="0" applyFont="1" applyBorder="1" applyAlignment="1">
      <alignment horizontal="center" vertical="center"/>
    </xf>
    <xf numFmtId="49" fontId="7" fillId="0" borderId="42" xfId="0" applyNumberFormat="1" applyFont="1" applyBorder="1" applyAlignment="1">
      <alignment horizontal="center" vertical="center"/>
    </xf>
    <xf numFmtId="0" fontId="7" fillId="0" borderId="42" xfId="0" applyFont="1" applyBorder="1" applyAlignment="1">
      <alignment horizontal="left" vertical="center"/>
    </xf>
    <xf numFmtId="44" fontId="4" fillId="0" borderId="0" xfId="3" applyFont="1" applyFill="1" applyBorder="1" applyAlignment="1">
      <alignment horizontal="justify" vertical="center" wrapText="1"/>
    </xf>
    <xf numFmtId="44" fontId="4" fillId="5" borderId="0" xfId="3" applyFont="1" applyFill="1"/>
    <xf numFmtId="0" fontId="3" fillId="0" borderId="36" xfId="5"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20" fillId="0" borderId="38" xfId="0" applyFont="1" applyFill="1" applyBorder="1" applyAlignment="1">
      <alignment horizontal="center" vertical="center"/>
    </xf>
    <xf numFmtId="0" fontId="18" fillId="0" borderId="38" xfId="0" applyFont="1" applyFill="1" applyBorder="1" applyAlignment="1">
      <alignment horizontal="center" vertical="center"/>
    </xf>
    <xf numFmtId="0" fontId="3" fillId="0" borderId="2" xfId="0" applyFont="1" applyFill="1" applyBorder="1" applyAlignment="1">
      <alignment horizontal="center" vertical="center" wrapText="1"/>
    </xf>
    <xf numFmtId="0" fontId="18" fillId="0" borderId="58" xfId="0" applyFont="1" applyBorder="1" applyAlignment="1">
      <alignment horizontal="center" vertical="center"/>
    </xf>
    <xf numFmtId="0" fontId="18" fillId="0" borderId="59" xfId="5" applyFont="1" applyFill="1" applyBorder="1" applyAlignment="1">
      <alignment horizontal="center" vertical="center"/>
    </xf>
    <xf numFmtId="3" fontId="3" fillId="0" borderId="2" xfId="0" applyNumberFormat="1" applyFont="1" applyFill="1" applyBorder="1" applyAlignment="1">
      <alignment horizontal="center" vertical="center" wrapText="1"/>
    </xf>
    <xf numFmtId="10" fontId="3" fillId="0" borderId="39" xfId="4" applyNumberFormat="1" applyFont="1" applyFill="1" applyBorder="1" applyAlignment="1">
      <alignment horizontal="center" vertical="center" wrapText="1"/>
    </xf>
    <xf numFmtId="10" fontId="3" fillId="0" borderId="39"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165" fontId="3" fillId="0" borderId="31" xfId="3" applyNumberFormat="1" applyFont="1" applyFill="1" applyBorder="1" applyAlignment="1">
      <alignment horizontal="center" vertical="center"/>
    </xf>
    <xf numFmtId="0" fontId="3" fillId="0" borderId="39" xfId="0" applyFont="1" applyFill="1" applyBorder="1" applyAlignment="1">
      <alignment horizontal="center" vertical="center" wrapText="1"/>
    </xf>
    <xf numFmtId="0" fontId="20" fillId="0" borderId="60" xfId="5" applyFont="1" applyFill="1" applyBorder="1" applyAlignment="1">
      <alignment horizontal="center" vertical="center"/>
    </xf>
    <xf numFmtId="3" fontId="3" fillId="0" borderId="39" xfId="0" applyNumberFormat="1" applyFont="1" applyFill="1" applyBorder="1" applyAlignment="1">
      <alignment horizontal="center" vertical="center" wrapText="1"/>
    </xf>
    <xf numFmtId="165" fontId="3" fillId="0" borderId="36" xfId="3" applyNumberFormat="1" applyFont="1" applyFill="1" applyBorder="1" applyAlignment="1">
      <alignment horizontal="center" vertical="center"/>
    </xf>
    <xf numFmtId="0" fontId="20" fillId="0" borderId="36" xfId="0" applyFont="1" applyFill="1" applyBorder="1" applyAlignment="1">
      <alignment horizontal="center" vertical="center"/>
    </xf>
    <xf numFmtId="0" fontId="3" fillId="0" borderId="43" xfId="5" applyFont="1" applyFill="1" applyBorder="1" applyAlignment="1">
      <alignment horizontal="center" vertical="center"/>
    </xf>
    <xf numFmtId="0" fontId="3" fillId="0" borderId="43" xfId="0" applyFont="1" applyFill="1" applyBorder="1" applyAlignment="1">
      <alignment horizontal="center" vertical="center" wrapText="1"/>
    </xf>
    <xf numFmtId="166" fontId="3" fillId="0" borderId="43" xfId="5" applyNumberFormat="1" applyFont="1" applyFill="1" applyBorder="1" applyAlignment="1">
      <alignment horizontal="center" vertical="center"/>
    </xf>
    <xf numFmtId="166" fontId="3" fillId="0" borderId="42" xfId="5" applyNumberFormat="1" applyFont="1" applyFill="1" applyBorder="1" applyAlignment="1">
      <alignment horizontal="center" vertical="center"/>
    </xf>
    <xf numFmtId="44" fontId="2" fillId="0" borderId="0" xfId="0" applyNumberFormat="1" applyFont="1" applyAlignment="1">
      <alignment vertical="center"/>
    </xf>
    <xf numFmtId="44" fontId="13" fillId="0" borderId="0" xfId="0" applyNumberFormat="1" applyFont="1" applyAlignment="1">
      <alignment vertical="center"/>
    </xf>
    <xf numFmtId="44" fontId="13" fillId="0" borderId="0" xfId="3" applyFont="1" applyAlignment="1">
      <alignment vertical="center"/>
    </xf>
    <xf numFmtId="0" fontId="9" fillId="0" borderId="6" xfId="0" applyFont="1" applyBorder="1" applyAlignment="1">
      <alignment horizontal="center" vertical="center" wrapText="1"/>
    </xf>
    <xf numFmtId="0" fontId="3" fillId="0" borderId="36" xfId="5" applyFont="1" applyFill="1" applyBorder="1" applyAlignment="1">
      <alignment horizontal="left" vertical="center" wrapText="1"/>
    </xf>
    <xf numFmtId="0" fontId="8" fillId="0" borderId="55" xfId="0" applyFont="1" applyBorder="1" applyAlignment="1"/>
    <xf numFmtId="165" fontId="3" fillId="0" borderId="42" xfId="3" applyNumberFormat="1" applyFont="1" applyFill="1" applyBorder="1" applyAlignment="1">
      <alignment horizontal="center" vertical="center"/>
    </xf>
    <xf numFmtId="0" fontId="20" fillId="0" borderId="42" xfId="0" applyFont="1" applyFill="1" applyBorder="1" applyAlignment="1">
      <alignment horizontal="center" vertical="center"/>
    </xf>
    <xf numFmtId="0" fontId="3" fillId="0" borderId="38" xfId="5" applyFont="1" applyFill="1" applyBorder="1" applyAlignment="1">
      <alignment horizontal="center" vertical="center"/>
    </xf>
    <xf numFmtId="0" fontId="3" fillId="0" borderId="51"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42" xfId="5" applyFont="1" applyFill="1" applyBorder="1" applyAlignment="1">
      <alignment horizontal="left" vertical="center" wrapText="1"/>
    </xf>
    <xf numFmtId="2" fontId="3" fillId="0" borderId="36" xfId="0" applyNumberFormat="1" applyFont="1" applyFill="1" applyBorder="1" applyAlignment="1">
      <alignment horizontal="center" vertical="center"/>
    </xf>
    <xf numFmtId="2" fontId="7" fillId="0" borderId="22" xfId="0" applyNumberFormat="1" applyFont="1" applyBorder="1"/>
    <xf numFmtId="2" fontId="17" fillId="0" borderId="56" xfId="0" applyNumberFormat="1" applyFont="1" applyFill="1" applyBorder="1" applyAlignment="1">
      <alignment horizontal="center" vertical="center" wrapText="1"/>
    </xf>
    <xf numFmtId="14" fontId="2" fillId="0" borderId="0" xfId="0" applyNumberFormat="1" applyFont="1" applyFill="1"/>
    <xf numFmtId="14" fontId="3" fillId="0" borderId="0" xfId="0" applyNumberFormat="1" applyFont="1" applyFill="1"/>
    <xf numFmtId="14" fontId="2" fillId="0" borderId="0" xfId="0" applyNumberFormat="1" applyFont="1" applyBorder="1"/>
    <xf numFmtId="14" fontId="2" fillId="0" borderId="0" xfId="0" applyNumberFormat="1" applyFont="1"/>
    <xf numFmtId="14" fontId="2" fillId="0" borderId="0" xfId="0" applyNumberFormat="1" applyFont="1" applyFill="1" applyBorder="1"/>
    <xf numFmtId="2" fontId="3" fillId="0" borderId="42"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44" fontId="7" fillId="0" borderId="36" xfId="3" applyFont="1" applyFill="1" applyBorder="1" applyAlignment="1">
      <alignment vertical="center" wrapText="1"/>
    </xf>
    <xf numFmtId="0" fontId="7" fillId="0" borderId="36" xfId="5" applyFont="1" applyBorder="1" applyAlignment="1">
      <alignment horizontal="center" vertical="center" wrapText="1"/>
    </xf>
    <xf numFmtId="43" fontId="25" fillId="0" borderId="0" xfId="2" applyFont="1" applyAlignment="1">
      <alignment horizontal="center" wrapText="1"/>
    </xf>
    <xf numFmtId="44" fontId="4" fillId="0" borderId="0" xfId="3" applyFont="1" applyFill="1"/>
    <xf numFmtId="43" fontId="12" fillId="0" borderId="10" xfId="2" applyFont="1" applyBorder="1" applyAlignment="1">
      <alignment wrapText="1"/>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44" fontId="9" fillId="0" borderId="42" xfId="3" applyNumberFormat="1" applyFont="1" applyFill="1" applyBorder="1" applyAlignment="1">
      <alignment vertical="center"/>
    </xf>
    <xf numFmtId="10" fontId="7" fillId="0" borderId="42" xfId="0" applyNumberFormat="1" applyFont="1" applyBorder="1" applyAlignment="1">
      <alignment horizontal="center" vertical="center"/>
    </xf>
    <xf numFmtId="44" fontId="3" fillId="0" borderId="33" xfId="3" applyFont="1" applyFill="1" applyBorder="1" applyAlignment="1">
      <alignment horizontal="center" vertical="center" wrapText="1"/>
    </xf>
    <xf numFmtId="0" fontId="3" fillId="0" borderId="33" xfId="5" applyFont="1" applyFill="1" applyBorder="1" applyAlignment="1">
      <alignment vertical="center" wrapText="1"/>
    </xf>
    <xf numFmtId="44" fontId="3" fillId="0" borderId="36" xfId="5"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0" fontId="3" fillId="0" borderId="42" xfId="0" applyFont="1" applyFill="1" applyBorder="1" applyAlignment="1">
      <alignment horizontal="left" vertical="center"/>
    </xf>
    <xf numFmtId="44" fontId="4" fillId="0" borderId="42" xfId="3" applyNumberFormat="1" applyFont="1" applyFill="1" applyBorder="1" applyAlignment="1">
      <alignment vertical="center"/>
    </xf>
    <xf numFmtId="10" fontId="3" fillId="0" borderId="42" xfId="0" applyNumberFormat="1" applyFont="1" applyFill="1" applyBorder="1" applyAlignment="1">
      <alignment horizontal="center" vertical="center"/>
    </xf>
    <xf numFmtId="44" fontId="3" fillId="0" borderId="42" xfId="3" applyNumberFormat="1" applyFont="1" applyFill="1" applyBorder="1" applyAlignment="1">
      <alignment vertical="center"/>
    </xf>
    <xf numFmtId="0" fontId="3" fillId="0" borderId="36" xfId="5" applyFont="1" applyFill="1" applyBorder="1" applyAlignment="1">
      <alignment horizontal="left" vertical="center" wrapText="1"/>
    </xf>
    <xf numFmtId="43" fontId="8" fillId="0" borderId="0" xfId="2" applyFont="1"/>
    <xf numFmtId="3" fontId="3" fillId="0" borderId="1"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0" fontId="3" fillId="0" borderId="39" xfId="0" applyFont="1" applyFill="1" applyBorder="1" applyAlignment="1">
      <alignment horizontal="left" vertical="center"/>
    </xf>
    <xf numFmtId="44" fontId="4" fillId="0" borderId="39" xfId="3" applyNumberFormat="1" applyFont="1" applyFill="1" applyBorder="1" applyAlignment="1">
      <alignment vertical="center"/>
    </xf>
    <xf numFmtId="44" fontId="3" fillId="0" borderId="39" xfId="3" applyNumberFormat="1" applyFont="1" applyBorder="1" applyAlignment="1">
      <alignment vertical="center"/>
    </xf>
    <xf numFmtId="44" fontId="3" fillId="0" borderId="39" xfId="3" applyNumberFormat="1" applyFont="1" applyFill="1" applyBorder="1" applyAlignment="1">
      <alignment vertical="center"/>
    </xf>
    <xf numFmtId="0" fontId="9" fillId="0" borderId="6" xfId="0" applyFont="1" applyBorder="1" applyAlignment="1">
      <alignment horizontal="center" vertical="center" wrapText="1"/>
    </xf>
    <xf numFmtId="3" fontId="3" fillId="0" borderId="31" xfId="0" applyNumberFormat="1" applyFont="1" applyFill="1" applyBorder="1" applyAlignment="1">
      <alignment horizontal="center" vertical="center"/>
    </xf>
    <xf numFmtId="0" fontId="3" fillId="0" borderId="36" xfId="5" applyFont="1" applyFill="1" applyBorder="1" applyAlignment="1">
      <alignment vertical="center" wrapText="1" shrinkToFit="1"/>
    </xf>
    <xf numFmtId="3" fontId="3" fillId="0" borderId="21"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2" xfId="0" applyFont="1" applyFill="1" applyBorder="1" applyAlignment="1">
      <alignment horizontal="center" vertical="center"/>
    </xf>
    <xf numFmtId="0" fontId="8" fillId="0" borderId="0" xfId="0" applyFont="1" applyBorder="1" applyAlignment="1">
      <alignment horizontal="center"/>
    </xf>
    <xf numFmtId="0" fontId="2" fillId="0" borderId="0" xfId="0" applyFont="1" applyBorder="1" applyAlignment="1">
      <alignment horizontal="center" wrapText="1"/>
    </xf>
    <xf numFmtId="0" fontId="28" fillId="0" borderId="6" xfId="5" applyFont="1" applyBorder="1" applyAlignment="1">
      <alignment horizontal="center" vertical="center" wrapText="1"/>
    </xf>
    <xf numFmtId="0" fontId="30" fillId="0" borderId="0" xfId="5" applyFont="1"/>
    <xf numFmtId="0" fontId="30" fillId="0" borderId="0" xfId="5" applyFont="1" applyAlignment="1">
      <alignment vertical="center"/>
    </xf>
    <xf numFmtId="0" fontId="30" fillId="0" borderId="0" xfId="5" applyFont="1" applyAlignment="1">
      <alignment horizontal="center" vertical="center"/>
    </xf>
    <xf numFmtId="0" fontId="31" fillId="0" borderId="0" xfId="5" applyFont="1" applyAlignment="1">
      <alignment horizontal="center" vertical="center"/>
    </xf>
    <xf numFmtId="0" fontId="32" fillId="0" borderId="0" xfId="5" applyFont="1" applyAlignment="1">
      <alignment vertical="center"/>
    </xf>
    <xf numFmtId="0" fontId="32" fillId="0" borderId="0" xfId="5" applyFont="1"/>
    <xf numFmtId="0" fontId="33" fillId="0" borderId="22" xfId="5" applyFont="1" applyBorder="1" applyAlignment="1">
      <alignment horizontal="center"/>
    </xf>
    <xf numFmtId="49" fontId="33" fillId="0" borderId="22" xfId="5" applyNumberFormat="1" applyFont="1" applyBorder="1" applyAlignment="1">
      <alignment horizontal="center" vertical="center"/>
    </xf>
    <xf numFmtId="49" fontId="33" fillId="0" borderId="22" xfId="5" applyNumberFormat="1" applyFont="1" applyBorder="1" applyAlignment="1">
      <alignment horizontal="center"/>
    </xf>
    <xf numFmtId="0" fontId="33" fillId="0" borderId="22" xfId="5" applyFont="1" applyBorder="1" applyAlignment="1">
      <alignment horizontal="center" vertical="center"/>
    </xf>
    <xf numFmtId="0" fontId="1" fillId="0" borderId="22" xfId="5" applyFont="1" applyBorder="1" applyAlignment="1">
      <alignment horizontal="center" vertical="center"/>
    </xf>
    <xf numFmtId="165" fontId="33" fillId="0" borderId="22" xfId="6" applyNumberFormat="1" applyFont="1" applyBorder="1" applyAlignment="1">
      <alignment vertical="center"/>
    </xf>
    <xf numFmtId="10" fontId="33" fillId="0" borderId="22" xfId="7" applyNumberFormat="1" applyFont="1" applyBorder="1" applyAlignment="1">
      <alignment horizontal="center" vertical="center"/>
    </xf>
    <xf numFmtId="0" fontId="33" fillId="0" borderId="22" xfId="5" applyFont="1" applyBorder="1"/>
    <xf numFmtId="10" fontId="33" fillId="0" borderId="22" xfId="5" applyNumberFormat="1" applyFont="1" applyBorder="1" applyAlignment="1">
      <alignment horizontal="center"/>
    </xf>
    <xf numFmtId="3" fontId="33" fillId="0" borderId="22" xfId="5" applyNumberFormat="1" applyFont="1" applyBorder="1" applyAlignment="1">
      <alignment horizontal="center" vertical="center"/>
    </xf>
    <xf numFmtId="168" fontId="33" fillId="0" borderId="22" xfId="5" applyNumberFormat="1" applyFont="1" applyBorder="1" applyAlignment="1">
      <alignment horizontal="center"/>
    </xf>
    <xf numFmtId="0" fontId="22" fillId="0" borderId="31" xfId="5" applyFont="1" applyBorder="1" applyAlignment="1">
      <alignment horizontal="center" vertical="center"/>
    </xf>
    <xf numFmtId="49" fontId="22" fillId="0" borderId="31" xfId="5" applyNumberFormat="1" applyFont="1" applyBorder="1" applyAlignment="1">
      <alignment horizontal="center" vertical="center"/>
    </xf>
    <xf numFmtId="49" fontId="22" fillId="0" borderId="36" xfId="5" applyNumberFormat="1" applyFont="1" applyFill="1" applyBorder="1" applyAlignment="1">
      <alignment horizontal="center" vertical="center" wrapText="1"/>
    </xf>
    <xf numFmtId="0" fontId="22" fillId="0" borderId="36" xfId="5" applyFont="1" applyBorder="1" applyAlignment="1">
      <alignment horizontal="center" vertical="center" wrapText="1"/>
    </xf>
    <xf numFmtId="12" fontId="22" fillId="0" borderId="31" xfId="5" applyNumberFormat="1" applyFont="1" applyBorder="1" applyAlignment="1">
      <alignment horizontal="center" vertical="center" wrapText="1"/>
    </xf>
    <xf numFmtId="44" fontId="22" fillId="0" borderId="31" xfId="3" applyFont="1" applyBorder="1" applyAlignment="1">
      <alignment vertical="center"/>
    </xf>
    <xf numFmtId="44" fontId="22" fillId="0" borderId="36" xfId="6" applyFont="1" applyFill="1" applyBorder="1" applyAlignment="1">
      <alignment horizontal="justify" vertical="center" wrapText="1"/>
    </xf>
    <xf numFmtId="165" fontId="22" fillId="0" borderId="31" xfId="6" applyNumberFormat="1" applyFont="1" applyBorder="1" applyAlignment="1">
      <alignment vertical="center"/>
    </xf>
    <xf numFmtId="44" fontId="22" fillId="0" borderId="36" xfId="6" applyNumberFormat="1" applyFont="1" applyFill="1" applyBorder="1" applyAlignment="1">
      <alignment horizontal="justify" vertical="center" wrapText="1"/>
    </xf>
    <xf numFmtId="44" fontId="22" fillId="0" borderId="36" xfId="6" applyFont="1" applyFill="1" applyBorder="1" applyAlignment="1">
      <alignment vertical="center"/>
    </xf>
    <xf numFmtId="10" fontId="22" fillId="0" borderId="36" xfId="5" applyNumberFormat="1" applyFont="1" applyFill="1" applyBorder="1" applyAlignment="1">
      <alignment horizontal="center" vertical="center"/>
    </xf>
    <xf numFmtId="3" fontId="22" fillId="0" borderId="31" xfId="5" applyNumberFormat="1" applyFont="1" applyBorder="1" applyAlignment="1">
      <alignment horizontal="center" vertical="center"/>
    </xf>
    <xf numFmtId="10" fontId="22" fillId="0" borderId="36" xfId="5" applyNumberFormat="1" applyFont="1" applyFill="1" applyBorder="1" applyAlignment="1">
      <alignment horizontal="center" vertical="center" wrapText="1"/>
    </xf>
    <xf numFmtId="10" fontId="22" fillId="0" borderId="31" xfId="5" applyNumberFormat="1" applyFont="1" applyFill="1" applyBorder="1" applyAlignment="1">
      <alignment horizontal="center" vertical="center" wrapText="1"/>
    </xf>
    <xf numFmtId="168" fontId="22" fillId="0" borderId="31" xfId="5" applyNumberFormat="1" applyFont="1" applyBorder="1" applyAlignment="1">
      <alignment horizontal="center" vertical="center"/>
    </xf>
    <xf numFmtId="0" fontId="3" fillId="0" borderId="36" xfId="5" applyNumberFormat="1" applyFont="1" applyFill="1" applyBorder="1" applyAlignment="1">
      <alignment horizontal="center" vertical="center"/>
    </xf>
    <xf numFmtId="49" fontId="3" fillId="0" borderId="31" xfId="5" applyNumberFormat="1" applyFont="1" applyBorder="1" applyAlignment="1">
      <alignment horizontal="center" vertical="center"/>
    </xf>
    <xf numFmtId="0" fontId="3" fillId="0" borderId="31" xfId="5" applyFont="1" applyBorder="1" applyAlignment="1">
      <alignment horizontal="center" vertical="center"/>
    </xf>
    <xf numFmtId="10" fontId="3" fillId="0" borderId="36" xfId="5" applyNumberFormat="1" applyFont="1" applyFill="1" applyBorder="1" applyAlignment="1">
      <alignment horizontal="center" vertical="center"/>
    </xf>
    <xf numFmtId="3" fontId="3" fillId="0" borderId="31" xfId="5" applyNumberFormat="1" applyFont="1" applyBorder="1" applyAlignment="1">
      <alignment horizontal="center" vertical="center"/>
    </xf>
    <xf numFmtId="168" fontId="3" fillId="0" borderId="31" xfId="5" applyNumberFormat="1" applyFont="1" applyBorder="1" applyAlignment="1">
      <alignment horizontal="center" vertical="center"/>
    </xf>
    <xf numFmtId="0" fontId="3" fillId="0" borderId="2" xfId="0" applyFont="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44" fontId="3" fillId="0" borderId="1" xfId="3" applyFont="1" applyFill="1" applyBorder="1" applyAlignment="1">
      <alignment vertical="center"/>
    </xf>
    <xf numFmtId="10" fontId="3" fillId="0" borderId="2" xfId="4" applyNumberFormat="1" applyFont="1" applyBorder="1" applyAlignment="1">
      <alignment horizontal="center" vertical="center"/>
    </xf>
    <xf numFmtId="44" fontId="3" fillId="0" borderId="1" xfId="3" applyFont="1" applyBorder="1" applyAlignment="1">
      <alignment vertical="center"/>
    </xf>
    <xf numFmtId="44" fontId="3" fillId="0" borderId="2" xfId="3" applyFont="1" applyFill="1" applyBorder="1" applyAlignment="1">
      <alignment vertical="center"/>
    </xf>
    <xf numFmtId="167"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67" fontId="3" fillId="0" borderId="36" xfId="0" applyNumberFormat="1" applyFont="1" applyFill="1" applyBorder="1" applyAlignment="1">
      <alignment horizontal="center" vertical="center"/>
    </xf>
    <xf numFmtId="4" fontId="3" fillId="0" borderId="36" xfId="0" applyNumberFormat="1" applyFont="1" applyFill="1" applyBorder="1" applyAlignment="1">
      <alignment horizontal="center" vertical="center"/>
    </xf>
    <xf numFmtId="0" fontId="22" fillId="0" borderId="42" xfId="5" applyFont="1" applyBorder="1" applyAlignment="1">
      <alignment horizontal="center" vertical="center"/>
    </xf>
    <xf numFmtId="0" fontId="22" fillId="0" borderId="42" xfId="5" applyFont="1" applyFill="1" applyBorder="1" applyAlignment="1">
      <alignment horizontal="center" vertical="center" wrapText="1"/>
    </xf>
    <xf numFmtId="49" fontId="22" fillId="0" borderId="42" xfId="5" applyNumberFormat="1" applyFont="1" applyFill="1" applyBorder="1" applyAlignment="1">
      <alignment horizontal="center" vertical="center" wrapText="1"/>
    </xf>
    <xf numFmtId="12" fontId="22" fillId="0" borderId="42" xfId="5" applyNumberFormat="1" applyFont="1" applyBorder="1" applyAlignment="1">
      <alignment horizontal="center" vertical="center" wrapText="1"/>
    </xf>
    <xf numFmtId="10" fontId="3" fillId="0" borderId="42" xfId="7" applyNumberFormat="1" applyFont="1" applyFill="1" applyBorder="1" applyAlignment="1">
      <alignment horizontal="center" vertical="center" wrapText="1"/>
    </xf>
    <xf numFmtId="44" fontId="3" fillId="0" borderId="42" xfId="6" applyFont="1" applyFill="1" applyBorder="1" applyAlignment="1">
      <alignment horizontal="justify" vertical="center" wrapText="1"/>
    </xf>
    <xf numFmtId="165" fontId="22" fillId="0" borderId="42" xfId="6" applyNumberFormat="1" applyFont="1" applyBorder="1" applyAlignment="1">
      <alignment vertical="center"/>
    </xf>
    <xf numFmtId="44" fontId="3" fillId="0" borderId="42" xfId="6" applyNumberFormat="1" applyFont="1" applyFill="1" applyBorder="1" applyAlignment="1">
      <alignment horizontal="justify" vertical="center" wrapText="1"/>
    </xf>
    <xf numFmtId="44" fontId="3" fillId="0" borderId="42" xfId="6" applyFont="1" applyFill="1" applyBorder="1" applyAlignment="1">
      <alignment vertical="center"/>
    </xf>
    <xf numFmtId="4" fontId="3" fillId="0" borderId="42" xfId="5" applyNumberFormat="1" applyFont="1" applyFill="1" applyBorder="1" applyAlignment="1">
      <alignment horizontal="center" vertical="center"/>
    </xf>
    <xf numFmtId="10" fontId="3" fillId="0" borderId="42" xfId="5" applyNumberFormat="1" applyFont="1" applyFill="1" applyBorder="1" applyAlignment="1">
      <alignment horizontal="center" vertical="center"/>
    </xf>
    <xf numFmtId="0" fontId="3" fillId="0" borderId="42" xfId="5" applyFont="1" applyFill="1" applyBorder="1" applyAlignment="1">
      <alignment horizontal="center" vertical="center"/>
    </xf>
    <xf numFmtId="10" fontId="3" fillId="0" borderId="42" xfId="5" applyNumberFormat="1" applyFont="1" applyFill="1" applyBorder="1" applyAlignment="1">
      <alignment horizontal="center" vertical="center" wrapText="1"/>
    </xf>
    <xf numFmtId="0" fontId="3" fillId="0" borderId="42" xfId="5" applyNumberFormat="1" applyFont="1" applyFill="1" applyBorder="1" applyAlignment="1">
      <alignment horizontal="center" vertical="center"/>
    </xf>
    <xf numFmtId="44" fontId="22" fillId="0" borderId="42" xfId="3" applyFont="1" applyBorder="1" applyAlignment="1">
      <alignment vertical="center"/>
    </xf>
    <xf numFmtId="0" fontId="7" fillId="0" borderId="36" xfId="5" applyFont="1" applyFill="1" applyBorder="1" applyAlignment="1">
      <alignment horizontal="center" vertical="center" wrapText="1"/>
    </xf>
    <xf numFmtId="0" fontId="4" fillId="0" borderId="0" xfId="0" applyFont="1" applyBorder="1" applyAlignment="1">
      <alignment horizontal="left"/>
    </xf>
    <xf numFmtId="165" fontId="3" fillId="0" borderId="42" xfId="3" applyNumberFormat="1" applyFont="1" applyBorder="1" applyAlignment="1">
      <alignment horizontal="center" vertical="center"/>
    </xf>
    <xf numFmtId="0" fontId="2" fillId="0" borderId="0" xfId="5" applyFont="1"/>
    <xf numFmtId="0" fontId="2" fillId="0" borderId="7" xfId="5" applyFont="1" applyBorder="1"/>
    <xf numFmtId="0" fontId="2" fillId="0" borderId="10" xfId="5" applyFont="1" applyBorder="1"/>
    <xf numFmtId="0" fontId="2" fillId="0" borderId="9" xfId="5" applyFont="1" applyBorder="1"/>
    <xf numFmtId="0" fontId="2" fillId="0" borderId="5" xfId="5" applyFont="1" applyBorder="1"/>
    <xf numFmtId="0" fontId="2" fillId="0" borderId="0" xfId="5" applyFont="1" applyBorder="1"/>
    <xf numFmtId="0" fontId="2" fillId="0" borderId="11" xfId="5" applyFont="1" applyBorder="1"/>
    <xf numFmtId="0" fontId="5" fillId="0" borderId="0" xfId="5" applyFont="1" applyBorder="1" applyAlignment="1"/>
    <xf numFmtId="0" fontId="4" fillId="0" borderId="0" xfId="5" applyFont="1"/>
    <xf numFmtId="0" fontId="4" fillId="0" borderId="0" xfId="5" applyFont="1" applyBorder="1"/>
    <xf numFmtId="0" fontId="4" fillId="0" borderId="0" xfId="5" applyFont="1" applyBorder="1" applyAlignment="1">
      <alignment horizontal="right"/>
    </xf>
    <xf numFmtId="0" fontId="4" fillId="0" borderId="0" xfId="5" applyFont="1" applyBorder="1" applyAlignment="1">
      <alignment horizontal="left"/>
    </xf>
    <xf numFmtId="0" fontId="6" fillId="0" borderId="0" xfId="5" applyFont="1" applyBorder="1" applyAlignment="1"/>
    <xf numFmtId="0" fontId="2" fillId="0" borderId="0" xfId="5" applyFont="1" applyBorder="1" applyAlignment="1"/>
    <xf numFmtId="44" fontId="2" fillId="0" borderId="0" xfId="5" applyNumberFormat="1" applyFont="1" applyBorder="1" applyAlignment="1"/>
    <xf numFmtId="0" fontId="4" fillId="0" borderId="5" xfId="5" applyFont="1" applyBorder="1"/>
    <xf numFmtId="0" fontId="3" fillId="0" borderId="0" xfId="5" applyFont="1" applyBorder="1" applyAlignment="1">
      <alignment horizontal="right"/>
    </xf>
    <xf numFmtId="0" fontId="3" fillId="0" borderId="0" xfId="5" applyFont="1" applyBorder="1" applyAlignment="1"/>
    <xf numFmtId="0" fontId="4" fillId="0" borderId="0" xfId="5" applyFont="1" applyBorder="1" applyAlignment="1"/>
    <xf numFmtId="0" fontId="4" fillId="0" borderId="3" xfId="5" applyFont="1" applyBorder="1"/>
    <xf numFmtId="0" fontId="2" fillId="0" borderId="12" xfId="5" applyFont="1" applyBorder="1"/>
    <xf numFmtId="0" fontId="3" fillId="0" borderId="12" xfId="5" applyFont="1" applyBorder="1" applyAlignment="1">
      <alignment horizontal="right"/>
    </xf>
    <xf numFmtId="0" fontId="3" fillId="0" borderId="12" xfId="5" applyFont="1" applyBorder="1" applyAlignment="1">
      <alignment horizontal="center"/>
    </xf>
    <xf numFmtId="0" fontId="8" fillId="0" borderId="0" xfId="5" applyFont="1" applyAlignment="1">
      <alignment horizontal="center" vertical="center" wrapText="1"/>
    </xf>
    <xf numFmtId="0" fontId="8" fillId="0" borderId="0" xfId="5" applyFont="1"/>
    <xf numFmtId="0" fontId="9" fillId="0" borderId="6" xfId="5" applyFont="1" applyBorder="1" applyAlignment="1">
      <alignment horizontal="center" vertical="center" wrapText="1"/>
    </xf>
    <xf numFmtId="0" fontId="9" fillId="0" borderId="6" xfId="5" applyFont="1" applyBorder="1" applyAlignment="1">
      <alignment horizontal="center"/>
    </xf>
    <xf numFmtId="0" fontId="3" fillId="0" borderId="8" xfId="5" applyFont="1" applyBorder="1"/>
    <xf numFmtId="0" fontId="3" fillId="0" borderId="8" xfId="5" applyFont="1" applyBorder="1" applyAlignment="1">
      <alignment wrapText="1"/>
    </xf>
    <xf numFmtId="0" fontId="10" fillId="0" borderId="8" xfId="5" applyFont="1" applyBorder="1"/>
    <xf numFmtId="0" fontId="7" fillId="0" borderId="8" xfId="5" applyFont="1" applyBorder="1"/>
    <xf numFmtId="0" fontId="7" fillId="0" borderId="22" xfId="5" applyFont="1" applyBorder="1" applyAlignment="1">
      <alignment horizontal="center"/>
    </xf>
    <xf numFmtId="0" fontId="7" fillId="0" borderId="22" xfId="5" applyFont="1" applyFill="1" applyBorder="1" applyAlignment="1">
      <alignment horizontal="center" wrapText="1"/>
    </xf>
    <xf numFmtId="49" fontId="7" fillId="0" borderId="22" xfId="5" applyNumberFormat="1" applyFont="1" applyBorder="1" applyAlignment="1">
      <alignment horizontal="center" wrapText="1"/>
    </xf>
    <xf numFmtId="0" fontId="7" fillId="0" borderId="22" xfId="5" applyFont="1" applyBorder="1" applyAlignment="1">
      <alignment wrapText="1"/>
    </xf>
    <xf numFmtId="165" fontId="7" fillId="0" borderId="22" xfId="6" applyNumberFormat="1" applyFont="1" applyBorder="1" applyAlignment="1">
      <alignment wrapText="1"/>
    </xf>
    <xf numFmtId="10" fontId="7" fillId="0" borderId="22" xfId="7" applyNumberFormat="1" applyFont="1" applyBorder="1" applyAlignment="1">
      <alignment horizontal="center" wrapText="1"/>
    </xf>
    <xf numFmtId="165" fontId="7" fillId="0" borderId="22" xfId="6" applyNumberFormat="1" applyFont="1" applyFill="1" applyBorder="1" applyAlignment="1">
      <alignment wrapText="1"/>
    </xf>
    <xf numFmtId="0" fontId="7" fillId="0" borderId="22" xfId="5" applyFont="1" applyFill="1" applyBorder="1" applyAlignment="1">
      <alignment wrapText="1"/>
    </xf>
    <xf numFmtId="0" fontId="7" fillId="0" borderId="22" xfId="5" applyFont="1" applyBorder="1" applyAlignment="1">
      <alignment horizontal="center" wrapText="1"/>
    </xf>
    <xf numFmtId="41" fontId="7" fillId="0" borderId="22" xfId="5" applyNumberFormat="1" applyFont="1" applyFill="1" applyBorder="1" applyAlignment="1">
      <alignment wrapText="1"/>
    </xf>
    <xf numFmtId="10" fontId="7" fillId="0" borderId="22" xfId="5" applyNumberFormat="1" applyFont="1" applyBorder="1" applyAlignment="1">
      <alignment horizontal="center" wrapText="1"/>
    </xf>
    <xf numFmtId="41" fontId="7" fillId="0" borderId="22" xfId="5" applyNumberFormat="1" applyFont="1" applyBorder="1" applyAlignment="1">
      <alignment horizontal="right" wrapText="1"/>
    </xf>
    <xf numFmtId="0" fontId="7" fillId="0" borderId="31" xfId="5" applyFont="1" applyBorder="1" applyAlignment="1">
      <alignment horizontal="center" vertical="center"/>
    </xf>
    <xf numFmtId="0" fontId="7" fillId="0" borderId="31" xfId="5" applyFont="1" applyFill="1" applyBorder="1" applyAlignment="1">
      <alignment horizontal="center" vertical="center" wrapText="1"/>
    </xf>
    <xf numFmtId="49" fontId="7" fillId="0" borderId="31" xfId="5" applyNumberFormat="1" applyFont="1" applyFill="1" applyBorder="1" applyAlignment="1">
      <alignment horizontal="center" vertical="center" wrapText="1"/>
    </xf>
    <xf numFmtId="0" fontId="10" fillId="0" borderId="31" xfId="5" applyFont="1" applyFill="1" applyBorder="1" applyAlignment="1">
      <alignment horizontal="left" vertical="center" wrapText="1"/>
    </xf>
    <xf numFmtId="44" fontId="7" fillId="0" borderId="31" xfId="3" applyFont="1" applyBorder="1" applyAlignment="1">
      <alignment vertical="center" wrapText="1"/>
    </xf>
    <xf numFmtId="10" fontId="7" fillId="0" borderId="31" xfId="7" applyNumberFormat="1" applyFont="1" applyBorder="1" applyAlignment="1">
      <alignment horizontal="center" vertical="center" wrapText="1"/>
    </xf>
    <xf numFmtId="44" fontId="7" fillId="0" borderId="31" xfId="3" applyFont="1" applyFill="1" applyBorder="1" applyAlignment="1">
      <alignment vertical="center" wrapText="1"/>
    </xf>
    <xf numFmtId="165" fontId="7" fillId="0" borderId="31" xfId="5" applyNumberFormat="1" applyFont="1" applyBorder="1" applyAlignment="1">
      <alignment horizontal="center" vertical="center" wrapText="1"/>
    </xf>
    <xf numFmtId="9" fontId="7" fillId="0" borderId="31" xfId="5" applyNumberFormat="1" applyFont="1" applyBorder="1" applyAlignment="1">
      <alignment horizontal="center" vertical="center" wrapText="1"/>
    </xf>
    <xf numFmtId="10" fontId="7" fillId="0" borderId="31" xfId="5" applyNumberFormat="1" applyFont="1" applyBorder="1" applyAlignment="1">
      <alignment horizontal="center" vertical="center" wrapText="1"/>
    </xf>
    <xf numFmtId="41" fontId="7" fillId="0" borderId="31" xfId="5" applyNumberFormat="1" applyFont="1" applyBorder="1" applyAlignment="1">
      <alignment horizontal="right" vertical="center" wrapText="1"/>
    </xf>
    <xf numFmtId="41" fontId="7" fillId="0" borderId="31" xfId="5" applyNumberFormat="1" applyFont="1" applyBorder="1" applyAlignment="1">
      <alignment horizontal="center" vertical="center" wrapText="1"/>
    </xf>
    <xf numFmtId="0" fontId="7" fillId="0" borderId="31" xfId="5" applyFont="1" applyBorder="1" applyAlignment="1">
      <alignment horizontal="center" wrapText="1"/>
    </xf>
    <xf numFmtId="165" fontId="7" fillId="0" borderId="31" xfId="6" applyNumberFormat="1" applyFont="1" applyBorder="1" applyAlignment="1">
      <alignment vertical="center" wrapText="1"/>
    </xf>
    <xf numFmtId="0" fontId="7" fillId="0" borderId="31" xfId="5" applyFont="1" applyBorder="1" applyAlignment="1">
      <alignment horizontal="center" vertical="center" wrapText="1"/>
    </xf>
    <xf numFmtId="49" fontId="7" fillId="0" borderId="31" xfId="5" applyNumberFormat="1" applyFont="1" applyBorder="1" applyAlignment="1">
      <alignment horizontal="center" vertical="center" wrapText="1"/>
    </xf>
    <xf numFmtId="44" fontId="7" fillId="0" borderId="36" xfId="3" applyFont="1" applyBorder="1" applyAlignment="1">
      <alignment vertical="center" wrapText="1"/>
    </xf>
    <xf numFmtId="10" fontId="7" fillId="0" borderId="36" xfId="7" applyNumberFormat="1" applyFont="1" applyBorder="1" applyAlignment="1">
      <alignment horizontal="center" vertical="center" wrapText="1"/>
    </xf>
    <xf numFmtId="0" fontId="9" fillId="0" borderId="31" xfId="5" applyFont="1" applyBorder="1" applyAlignment="1">
      <alignment horizontal="center" wrapText="1"/>
    </xf>
    <xf numFmtId="0" fontId="2" fillId="0" borderId="0" xfId="5" applyFont="1" applyAlignment="1"/>
    <xf numFmtId="44" fontId="21" fillId="0" borderId="36" xfId="3" applyFont="1" applyBorder="1" applyAlignment="1">
      <alignment vertical="center"/>
    </xf>
    <xf numFmtId="0" fontId="3" fillId="0" borderId="0" xfId="5" applyFont="1"/>
    <xf numFmtId="49" fontId="7" fillId="0" borderId="0" xfId="5" applyNumberFormat="1" applyFont="1" applyBorder="1" applyAlignment="1">
      <alignment horizontal="center" wrapText="1"/>
    </xf>
    <xf numFmtId="0" fontId="4" fillId="2" borderId="2" xfId="5" applyFont="1" applyFill="1" applyBorder="1" applyAlignment="1">
      <alignment wrapText="1"/>
    </xf>
    <xf numFmtId="44" fontId="9" fillId="2" borderId="2" xfId="5" applyNumberFormat="1" applyFont="1" applyFill="1" applyBorder="1" applyAlignment="1">
      <alignment wrapText="1"/>
    </xf>
    <xf numFmtId="0" fontId="8" fillId="0" borderId="1" xfId="5" applyFont="1" applyBorder="1" applyAlignment="1">
      <alignment wrapText="1"/>
    </xf>
    <xf numFmtId="0" fontId="3" fillId="0" borderId="0" xfId="5" applyFont="1" applyAlignment="1">
      <alignment wrapText="1"/>
    </xf>
    <xf numFmtId="44" fontId="2" fillId="0" borderId="0" xfId="5" applyNumberFormat="1" applyFont="1"/>
    <xf numFmtId="44" fontId="7" fillId="0" borderId="0" xfId="6" applyFont="1" applyFill="1" applyBorder="1" applyAlignment="1">
      <alignment horizontal="justify" vertical="center" wrapText="1"/>
    </xf>
    <xf numFmtId="0" fontId="2" fillId="0" borderId="0" xfId="5" applyFont="1" applyFill="1"/>
    <xf numFmtId="0" fontId="8" fillId="0" borderId="0" xfId="5" applyFont="1" applyAlignment="1">
      <alignment horizontal="center"/>
    </xf>
    <xf numFmtId="42" fontId="4" fillId="0" borderId="0" xfId="5" applyNumberFormat="1" applyFont="1"/>
    <xf numFmtId="0" fontId="3" fillId="0" borderId="13" xfId="5" applyFont="1" applyBorder="1" applyAlignment="1">
      <alignment horizontal="center"/>
    </xf>
    <xf numFmtId="44" fontId="3" fillId="0" borderId="27" xfId="3" applyFont="1" applyFill="1" applyBorder="1" applyAlignment="1">
      <alignment horizontal="justify" vertical="center" wrapText="1"/>
    </xf>
    <xf numFmtId="166" fontId="2" fillId="0" borderId="0" xfId="5" applyNumberFormat="1" applyFont="1"/>
    <xf numFmtId="44" fontId="3" fillId="0" borderId="32" xfId="3" applyFont="1" applyFill="1" applyBorder="1" applyAlignment="1">
      <alignment horizontal="center" vertical="center"/>
    </xf>
    <xf numFmtId="0" fontId="3" fillId="0" borderId="34" xfId="0" applyFont="1" applyBorder="1" applyAlignment="1">
      <alignment horizontal="center" vertical="center"/>
    </xf>
    <xf numFmtId="0" fontId="20" fillId="0" borderId="34" xfId="0" applyFont="1" applyFill="1" applyBorder="1" applyAlignment="1">
      <alignment horizontal="center" vertical="center"/>
    </xf>
    <xf numFmtId="0" fontId="7" fillId="0" borderId="0" xfId="0" applyFont="1" applyFill="1" applyBorder="1" applyAlignment="1">
      <alignment horizontal="center"/>
    </xf>
    <xf numFmtId="0" fontId="3" fillId="0" borderId="0" xfId="3"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3" fillId="0" borderId="36" xfId="5" applyFont="1" applyFill="1" applyBorder="1" applyAlignment="1">
      <alignment horizontal="left" vertical="center" wrapText="1"/>
    </xf>
    <xf numFmtId="165" fontId="3" fillId="6" borderId="31" xfId="3" applyNumberFormat="1" applyFont="1" applyFill="1" applyBorder="1" applyAlignment="1">
      <alignment horizontal="center" vertical="center"/>
    </xf>
    <xf numFmtId="10" fontId="3" fillId="6" borderId="14" xfId="4" applyNumberFormat="1" applyFont="1" applyFill="1" applyBorder="1" applyAlignment="1">
      <alignment horizontal="center" vertical="center" wrapText="1"/>
    </xf>
    <xf numFmtId="44" fontId="3" fillId="6" borderId="36" xfId="3" applyFont="1" applyFill="1" applyBorder="1" applyAlignment="1">
      <alignment horizontal="center" vertical="center"/>
    </xf>
    <xf numFmtId="0" fontId="3" fillId="0" borderId="36" xfId="5" applyFont="1" applyFill="1" applyBorder="1" applyAlignment="1">
      <alignment horizontal="left" vertical="center" wrapText="1"/>
    </xf>
    <xf numFmtId="0" fontId="22" fillId="0" borderId="33" xfId="5" applyFont="1" applyFill="1" applyBorder="1" applyAlignment="1">
      <alignment vertical="center" wrapText="1"/>
    </xf>
    <xf numFmtId="44" fontId="22" fillId="0" borderId="14" xfId="3" applyFont="1" applyFill="1" applyBorder="1" applyAlignment="1">
      <alignment horizontal="justify" vertical="center" wrapText="1"/>
    </xf>
    <xf numFmtId="10" fontId="22" fillId="0" borderId="14" xfId="4" applyNumberFormat="1" applyFont="1" applyFill="1" applyBorder="1" applyAlignment="1">
      <alignment horizontal="center" vertical="center" wrapText="1"/>
    </xf>
    <xf numFmtId="44" fontId="22" fillId="0" borderId="36" xfId="3"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36" xfId="0" applyFont="1" applyFill="1" applyBorder="1" applyAlignment="1">
      <alignment horizontal="center"/>
    </xf>
    <xf numFmtId="0" fontId="19" fillId="0" borderId="0" xfId="0" applyFont="1"/>
    <xf numFmtId="0" fontId="3" fillId="0" borderId="0" xfId="5" applyFont="1" applyFill="1" applyBorder="1" applyAlignment="1">
      <alignment vertical="center" wrapText="1"/>
    </xf>
    <xf numFmtId="44" fontId="8" fillId="0" borderId="0" xfId="3" applyFont="1" applyFill="1"/>
    <xf numFmtId="0" fontId="7" fillId="0" borderId="42" xfId="5" applyFont="1" applyBorder="1" applyAlignment="1">
      <alignment horizontal="center" vertical="center"/>
    </xf>
    <xf numFmtId="0" fontId="7" fillId="0" borderId="42" xfId="5" applyFont="1" applyBorder="1" applyAlignment="1">
      <alignment horizontal="center" vertical="center" wrapText="1"/>
    </xf>
    <xf numFmtId="0" fontId="7" fillId="0" borderId="42" xfId="5" applyFont="1" applyFill="1" applyBorder="1" applyAlignment="1">
      <alignment horizontal="center" vertical="center" wrapText="1"/>
    </xf>
    <xf numFmtId="49" fontId="7" fillId="0" borderId="42" xfId="5" applyNumberFormat="1" applyFont="1" applyBorder="1" applyAlignment="1">
      <alignment horizontal="center" vertical="center" wrapText="1"/>
    </xf>
    <xf numFmtId="49" fontId="7" fillId="0" borderId="42" xfId="5" applyNumberFormat="1" applyFont="1" applyFill="1" applyBorder="1" applyAlignment="1">
      <alignment horizontal="center" vertical="center" wrapText="1"/>
    </xf>
    <xf numFmtId="0" fontId="10" fillId="0" borderId="42" xfId="5" applyFont="1" applyFill="1" applyBorder="1" applyAlignment="1">
      <alignment horizontal="left" vertical="center" wrapText="1"/>
    </xf>
    <xf numFmtId="44" fontId="7" fillId="0" borderId="42" xfId="3" applyFont="1" applyBorder="1" applyAlignment="1">
      <alignment vertical="center" wrapText="1"/>
    </xf>
    <xf numFmtId="10" fontId="7" fillId="0" borderId="42" xfId="7" applyNumberFormat="1" applyFont="1" applyBorder="1" applyAlignment="1">
      <alignment horizontal="center" vertical="center" wrapText="1"/>
    </xf>
    <xf numFmtId="44" fontId="7" fillId="0" borderId="42" xfId="3" applyFont="1" applyFill="1" applyBorder="1" applyAlignment="1">
      <alignment vertical="center" wrapText="1"/>
    </xf>
    <xf numFmtId="9" fontId="7" fillId="0" borderId="42" xfId="5" applyNumberFormat="1" applyFont="1" applyBorder="1" applyAlignment="1">
      <alignment horizontal="center" vertical="center" wrapText="1"/>
    </xf>
    <xf numFmtId="10" fontId="7" fillId="0" borderId="42" xfId="5" applyNumberFormat="1" applyFont="1" applyBorder="1" applyAlignment="1">
      <alignment horizontal="center" vertical="center" wrapText="1"/>
    </xf>
    <xf numFmtId="41" fontId="7" fillId="0" borderId="42" xfId="5" applyNumberFormat="1" applyFont="1" applyBorder="1" applyAlignment="1">
      <alignment horizontal="right" vertical="center" wrapText="1"/>
    </xf>
    <xf numFmtId="0" fontId="7" fillId="0" borderId="42" xfId="5" applyFont="1" applyBorder="1" applyAlignment="1">
      <alignment horizontal="center" wrapText="1"/>
    </xf>
    <xf numFmtId="0" fontId="3" fillId="0" borderId="36" xfId="5" applyFont="1" applyFill="1" applyBorder="1" applyAlignment="1">
      <alignment vertical="center" wrapText="1"/>
    </xf>
    <xf numFmtId="44" fontId="2" fillId="0" borderId="0" xfId="3" applyFont="1"/>
    <xf numFmtId="49" fontId="22" fillId="0" borderId="36" xfId="0" applyNumberFormat="1" applyFont="1" applyFill="1" applyBorder="1" applyAlignment="1">
      <alignment horizontal="center" vertical="center" wrapText="1"/>
    </xf>
    <xf numFmtId="0" fontId="8" fillId="0" borderId="16" xfId="0" applyFont="1" applyBorder="1" applyAlignment="1">
      <alignment horizontal="center"/>
    </xf>
    <xf numFmtId="0" fontId="8" fillId="0" borderId="0" xfId="0" applyFont="1" applyAlignment="1">
      <alignment horizontal="center"/>
    </xf>
    <xf numFmtId="0" fontId="9" fillId="0" borderId="6" xfId="0" applyFont="1" applyBorder="1" applyAlignment="1">
      <alignment horizontal="center" vertical="center" wrapText="1"/>
    </xf>
    <xf numFmtId="0" fontId="4" fillId="0" borderId="0" xfId="0" applyFont="1" applyBorder="1" applyAlignment="1">
      <alignment horizontal="center"/>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8" fillId="0" borderId="0" xfId="0" applyFont="1" applyBorder="1" applyAlignment="1">
      <alignment horizontal="center"/>
    </xf>
    <xf numFmtId="0" fontId="8" fillId="0" borderId="12" xfId="0" applyFont="1" applyBorder="1" applyAlignment="1">
      <alignment horizontal="center"/>
    </xf>
    <xf numFmtId="0" fontId="14" fillId="0" borderId="0" xfId="0" applyFont="1" applyBorder="1" applyAlignment="1">
      <alignment horizontal="center"/>
    </xf>
    <xf numFmtId="0" fontId="2" fillId="0" borderId="0" xfId="0" applyFont="1" applyBorder="1" applyAlignment="1">
      <alignment horizont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5" fillId="0" borderId="0" xfId="0" applyFont="1" applyBorder="1" applyAlignment="1">
      <alignment horizontal="center"/>
    </xf>
    <xf numFmtId="0" fontId="9" fillId="0" borderId="22" xfId="5" applyFont="1" applyFill="1" applyBorder="1" applyAlignment="1">
      <alignment horizontal="left" vertical="center"/>
    </xf>
    <xf numFmtId="0" fontId="3" fillId="0" borderId="33" xfId="5" applyFont="1" applyFill="1" applyBorder="1" applyAlignment="1">
      <alignment horizontal="left" vertical="center" wrapText="1"/>
    </xf>
    <xf numFmtId="0" fontId="3" fillId="0" borderId="34" xfId="5" applyFont="1" applyFill="1" applyBorder="1" applyAlignment="1">
      <alignment horizontal="left" vertical="center" wrapText="1"/>
    </xf>
    <xf numFmtId="0" fontId="3" fillId="0" borderId="35" xfId="5" applyFont="1" applyFill="1" applyBorder="1" applyAlignment="1">
      <alignment horizontal="left" vertical="center" wrapText="1"/>
    </xf>
    <xf numFmtId="0" fontId="3" fillId="0" borderId="32"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61" xfId="5"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 xfId="5" applyFont="1" applyFill="1" applyBorder="1" applyAlignment="1">
      <alignment horizontal="left" vertical="center" wrapText="1"/>
    </xf>
    <xf numFmtId="0" fontId="3" fillId="0" borderId="12"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9" fillId="0" borderId="23" xfId="5" applyFont="1" applyFill="1" applyBorder="1" applyAlignment="1">
      <alignment horizontal="left" vertical="center" wrapText="1"/>
    </xf>
    <xf numFmtId="0" fontId="9" fillId="0" borderId="20" xfId="5" applyFont="1" applyFill="1" applyBorder="1" applyAlignment="1">
      <alignment horizontal="left" vertical="center" wrapText="1"/>
    </xf>
    <xf numFmtId="0" fontId="9" fillId="0" borderId="24"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9" fillId="0" borderId="23" xfId="5" applyFont="1" applyFill="1" applyBorder="1" applyAlignment="1">
      <alignment horizontal="left" vertical="center"/>
    </xf>
    <xf numFmtId="0" fontId="9" fillId="0" borderId="20" xfId="5" applyFont="1" applyFill="1" applyBorder="1" applyAlignment="1">
      <alignment horizontal="left" vertical="center"/>
    </xf>
    <xf numFmtId="0" fontId="9" fillId="0" borderId="24" xfId="5" applyFont="1" applyFill="1" applyBorder="1" applyAlignment="1">
      <alignment horizontal="left" vertical="center"/>
    </xf>
    <xf numFmtId="0" fontId="22" fillId="0" borderId="33" xfId="5" applyFont="1" applyFill="1" applyBorder="1" applyAlignment="1">
      <alignment horizontal="left" vertical="center" wrapText="1"/>
    </xf>
    <xf numFmtId="0" fontId="22" fillId="0" borderId="34" xfId="5" applyFont="1" applyFill="1" applyBorder="1" applyAlignment="1">
      <alignment horizontal="left" vertical="center" wrapText="1"/>
    </xf>
    <xf numFmtId="0" fontId="22" fillId="0" borderId="35" xfId="5" applyFont="1" applyFill="1" applyBorder="1" applyAlignment="1">
      <alignment horizontal="left" vertical="center" wrapText="1"/>
    </xf>
    <xf numFmtId="0" fontId="22" fillId="6" borderId="33" xfId="5" applyFont="1" applyFill="1" applyBorder="1" applyAlignment="1">
      <alignment horizontal="left" vertical="center" wrapText="1"/>
    </xf>
    <xf numFmtId="0" fontId="22" fillId="6" borderId="34" xfId="5" applyFont="1" applyFill="1" applyBorder="1" applyAlignment="1">
      <alignment horizontal="left" vertical="center" wrapText="1"/>
    </xf>
    <xf numFmtId="0" fontId="22" fillId="6" borderId="35"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33" xfId="5" applyFont="1" applyFill="1" applyBorder="1" applyAlignment="1">
      <alignment horizontal="left" vertical="center" wrapText="1"/>
    </xf>
    <xf numFmtId="0" fontId="7" fillId="0" borderId="34" xfId="5" applyFont="1" applyFill="1" applyBorder="1" applyAlignment="1">
      <alignment horizontal="left" vertical="center" wrapText="1"/>
    </xf>
    <xf numFmtId="0" fontId="7" fillId="0" borderId="35" xfId="5" applyFont="1" applyFill="1" applyBorder="1" applyAlignment="1">
      <alignment horizontal="left" vertical="center" wrapText="1"/>
    </xf>
    <xf numFmtId="0" fontId="7" fillId="0" borderId="43" xfId="5" applyFont="1" applyBorder="1" applyAlignment="1">
      <alignment horizontal="left" vertical="center" wrapText="1"/>
    </xf>
    <xf numFmtId="0" fontId="7" fillId="0" borderId="44" xfId="5" applyFont="1" applyBorder="1" applyAlignment="1">
      <alignment horizontal="left" vertical="center" wrapText="1"/>
    </xf>
    <xf numFmtId="0" fontId="7" fillId="0" borderId="45" xfId="5" applyFont="1" applyBorder="1" applyAlignment="1">
      <alignment horizontal="left" vertical="center" wrapText="1"/>
    </xf>
    <xf numFmtId="0" fontId="21" fillId="0" borderId="33" xfId="5" applyFont="1" applyBorder="1" applyAlignment="1">
      <alignment horizontal="left" vertical="center" wrapText="1"/>
    </xf>
    <xf numFmtId="0" fontId="21" fillId="0" borderId="34" xfId="5" applyFont="1" applyBorder="1" applyAlignment="1">
      <alignment horizontal="left" vertical="center" wrapText="1"/>
    </xf>
    <xf numFmtId="0" fontId="21" fillId="0" borderId="35" xfId="5" applyFont="1" applyBorder="1" applyAlignment="1">
      <alignment horizontal="left" vertical="center" wrapText="1"/>
    </xf>
    <xf numFmtId="0" fontId="7" fillId="0" borderId="33" xfId="5" applyFont="1" applyBorder="1" applyAlignment="1">
      <alignment horizontal="left" vertical="center" wrapText="1"/>
    </xf>
    <xf numFmtId="0" fontId="7" fillId="0" borderId="34" xfId="5" applyFont="1" applyBorder="1" applyAlignment="1">
      <alignment horizontal="left" vertical="center" wrapText="1"/>
    </xf>
    <xf numFmtId="0" fontId="7" fillId="0" borderId="35" xfId="5" applyFont="1" applyBorder="1" applyAlignment="1">
      <alignment horizontal="left" vertical="center" wrapText="1"/>
    </xf>
    <xf numFmtId="0" fontId="7" fillId="0" borderId="52" xfId="5" applyFont="1" applyFill="1" applyBorder="1" applyAlignment="1">
      <alignment horizontal="justify" vertical="center" wrapText="1"/>
    </xf>
    <xf numFmtId="0" fontId="7" fillId="0" borderId="53" xfId="5" applyFont="1" applyFill="1" applyBorder="1" applyAlignment="1">
      <alignment horizontal="justify" vertical="center" wrapText="1"/>
    </xf>
    <xf numFmtId="0" fontId="7" fillId="0" borderId="54" xfId="5" applyFont="1" applyFill="1" applyBorder="1" applyAlignment="1">
      <alignment horizontal="justify" vertical="center" wrapText="1"/>
    </xf>
    <xf numFmtId="0" fontId="3" fillId="0" borderId="47" xfId="5" applyFont="1" applyFill="1" applyBorder="1" applyAlignment="1">
      <alignment horizontal="justify" vertical="center" wrapText="1"/>
    </xf>
    <xf numFmtId="0" fontId="3" fillId="0" borderId="48" xfId="5" applyFont="1" applyFill="1" applyBorder="1" applyAlignment="1">
      <alignment horizontal="justify" vertical="center" wrapText="1"/>
    </xf>
    <xf numFmtId="0" fontId="3" fillId="0" borderId="49" xfId="5"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8" fillId="0" borderId="0" xfId="5" applyFont="1" applyAlignment="1">
      <alignment horizontal="center"/>
    </xf>
    <xf numFmtId="0" fontId="7" fillId="0" borderId="33" xfId="5" applyFont="1" applyBorder="1" applyAlignment="1">
      <alignment horizontal="left" vertical="center"/>
    </xf>
    <xf numFmtId="0" fontId="7" fillId="0" borderId="34" xfId="5" applyFont="1" applyBorder="1" applyAlignment="1">
      <alignment horizontal="left" vertical="center"/>
    </xf>
    <xf numFmtId="0" fontId="7" fillId="0" borderId="35" xfId="5" applyFont="1" applyBorder="1" applyAlignment="1">
      <alignment horizontal="left" vertical="center"/>
    </xf>
    <xf numFmtId="0" fontId="27" fillId="0" borderId="34" xfId="5" applyFont="1" applyBorder="1" applyAlignment="1">
      <alignment horizontal="left" vertical="center" wrapText="1"/>
    </xf>
    <xf numFmtId="0" fontId="27" fillId="0" borderId="35" xfId="5" applyFont="1" applyBorder="1" applyAlignment="1">
      <alignment horizontal="left" vertical="center" wrapText="1"/>
    </xf>
    <xf numFmtId="0" fontId="7" fillId="0" borderId="43" xfId="5" applyFont="1" applyBorder="1" applyAlignment="1">
      <alignment horizontal="left" vertical="center"/>
    </xf>
    <xf numFmtId="0" fontId="27" fillId="0" borderId="44" xfId="5" applyFont="1" applyBorder="1" applyAlignment="1">
      <alignment horizontal="left" vertical="center"/>
    </xf>
    <xf numFmtId="0" fontId="27" fillId="0" borderId="45" xfId="5" applyFont="1" applyBorder="1" applyAlignment="1">
      <alignment horizontal="left" vertical="center"/>
    </xf>
    <xf numFmtId="0" fontId="8" fillId="0" borderId="16" xfId="5" applyFont="1" applyBorder="1" applyAlignment="1">
      <alignment horizontal="center"/>
    </xf>
    <xf numFmtId="0" fontId="9" fillId="0" borderId="6" xfId="5" applyFont="1" applyBorder="1" applyAlignment="1">
      <alignment horizontal="center" vertical="center" wrapText="1"/>
    </xf>
    <xf numFmtId="0" fontId="9" fillId="0" borderId="22" xfId="5" applyFont="1" applyBorder="1" applyAlignment="1">
      <alignment horizontal="left" vertical="center"/>
    </xf>
    <xf numFmtId="0" fontId="7" fillId="0" borderId="33" xfId="5" applyFont="1" applyFill="1" applyBorder="1" applyAlignment="1">
      <alignment horizontal="left" vertical="center"/>
    </xf>
    <xf numFmtId="0" fontId="7" fillId="0" borderId="34" xfId="5" applyFont="1" applyFill="1" applyBorder="1" applyAlignment="1">
      <alignment horizontal="left" vertical="center"/>
    </xf>
    <xf numFmtId="0" fontId="7" fillId="0" borderId="35" xfId="5" applyFont="1" applyFill="1" applyBorder="1" applyAlignment="1">
      <alignment horizontal="left" vertical="center"/>
    </xf>
    <xf numFmtId="0" fontId="34" fillId="0" borderId="6" xfId="5" applyFont="1" applyBorder="1" applyAlignment="1">
      <alignment horizontal="center" vertical="center" wrapText="1"/>
    </xf>
    <xf numFmtId="0" fontId="9" fillId="0" borderId="15" xfId="5" applyFont="1" applyBorder="1" applyAlignment="1">
      <alignment horizontal="center" vertical="center" wrapText="1"/>
    </xf>
    <xf numFmtId="0" fontId="9" fillId="0" borderId="8" xfId="5" applyFont="1" applyBorder="1" applyAlignment="1">
      <alignment horizontal="center" vertical="center" wrapText="1"/>
    </xf>
    <xf numFmtId="0" fontId="9" fillId="0" borderId="17" xfId="5" applyFont="1" applyBorder="1" applyAlignment="1">
      <alignment horizontal="center" vertical="center" wrapText="1"/>
    </xf>
    <xf numFmtId="0" fontId="8" fillId="0" borderId="12" xfId="5" applyFont="1" applyBorder="1" applyAlignment="1">
      <alignment horizontal="center"/>
    </xf>
    <xf numFmtId="0" fontId="9" fillId="0" borderId="4" xfId="5" applyFont="1" applyBorder="1" applyAlignment="1">
      <alignment horizontal="center" vertical="center" wrapText="1"/>
    </xf>
    <xf numFmtId="0" fontId="9" fillId="0" borderId="2" xfId="5" applyFont="1" applyBorder="1" applyAlignment="1">
      <alignment horizontal="center" vertical="center" wrapText="1"/>
    </xf>
    <xf numFmtId="0" fontId="8" fillId="0" borderId="0" xfId="5" applyFont="1" applyBorder="1" applyAlignment="1">
      <alignment horizontal="center"/>
    </xf>
    <xf numFmtId="0" fontId="5" fillId="0" borderId="0" xfId="5" applyFont="1" applyBorder="1" applyAlignment="1">
      <alignment horizontal="center"/>
    </xf>
    <xf numFmtId="0" fontId="2" fillId="0" borderId="0" xfId="5" applyFont="1" applyBorder="1" applyAlignment="1">
      <alignment horizontal="center"/>
    </xf>
    <xf numFmtId="0" fontId="4" fillId="0" borderId="0" xfId="5" applyFont="1" applyBorder="1" applyAlignment="1">
      <alignment horizontal="center"/>
    </xf>
    <xf numFmtId="0" fontId="14" fillId="0" borderId="0" xfId="5" applyFont="1" applyBorder="1" applyAlignment="1">
      <alignment horizontal="center"/>
    </xf>
    <xf numFmtId="0" fontId="3" fillId="0" borderId="36" xfId="5" applyFont="1" applyFill="1" applyBorder="1" applyAlignment="1">
      <alignment horizontal="left" vertical="center" wrapText="1"/>
    </xf>
    <xf numFmtId="0" fontId="3" fillId="0" borderId="36" xfId="0" applyFont="1" applyFill="1" applyBorder="1" applyAlignment="1">
      <alignment horizontal="left" vertical="center" wrapText="1"/>
    </xf>
    <xf numFmtId="0" fontId="28" fillId="0" borderId="6" xfId="5" applyFont="1" applyBorder="1" applyAlignment="1">
      <alignment horizontal="center" vertical="center" wrapText="1"/>
    </xf>
    <xf numFmtId="0" fontId="29" fillId="0" borderId="4" xfId="5" applyFont="1" applyBorder="1" applyAlignment="1">
      <alignment horizontal="center" vertical="center" wrapText="1"/>
    </xf>
    <xf numFmtId="0" fontId="29" fillId="0" borderId="2" xfId="5" applyFont="1" applyBorder="1" applyAlignment="1">
      <alignment horizontal="center" vertical="center" wrapText="1"/>
    </xf>
    <xf numFmtId="0" fontId="3" fillId="0" borderId="33" xfId="5" applyFont="1" applyBorder="1" applyAlignment="1">
      <alignment horizontal="left" vertical="center" wrapText="1"/>
    </xf>
    <xf numFmtId="0" fontId="3" fillId="0" borderId="34" xfId="5" applyFont="1" applyBorder="1" applyAlignment="1">
      <alignment horizontal="left" vertical="center" wrapText="1"/>
    </xf>
    <xf numFmtId="0" fontId="3" fillId="0" borderId="35" xfId="5" applyFont="1" applyBorder="1" applyAlignment="1">
      <alignment horizontal="left" vertical="center" wrapText="1"/>
    </xf>
    <xf numFmtId="0" fontId="28" fillId="0" borderId="23" xfId="5" applyFont="1" applyBorder="1" applyAlignment="1">
      <alignment horizontal="left" vertical="center" wrapText="1"/>
    </xf>
    <xf numFmtId="0" fontId="28" fillId="0" borderId="20" xfId="5" applyFont="1" applyBorder="1" applyAlignment="1">
      <alignment horizontal="left" vertical="center" wrapText="1"/>
    </xf>
    <xf numFmtId="0" fontId="28" fillId="0" borderId="24" xfId="5" applyFont="1" applyBorder="1" applyAlignment="1">
      <alignment horizontal="left" vertical="center" wrapText="1"/>
    </xf>
    <xf numFmtId="0" fontId="28" fillId="0" borderId="4" xfId="5" applyFont="1" applyBorder="1" applyAlignment="1">
      <alignment horizontal="center" vertical="center" wrapText="1"/>
    </xf>
    <xf numFmtId="0" fontId="28" fillId="0" borderId="2" xfId="5" applyFont="1" applyBorder="1" applyAlignment="1">
      <alignment horizontal="center" vertical="center" wrapText="1"/>
    </xf>
    <xf numFmtId="0" fontId="20" fillId="0" borderId="42" xfId="5" applyFont="1" applyFill="1" applyBorder="1" applyAlignment="1">
      <alignment horizontal="justify" vertical="center" wrapText="1"/>
    </xf>
    <xf numFmtId="0" fontId="9" fillId="0" borderId="0" xfId="0" applyFont="1" applyBorder="1" applyAlignment="1">
      <alignment horizontal="left" vertical="center"/>
    </xf>
    <xf numFmtId="0" fontId="3" fillId="0" borderId="21" xfId="0" applyFont="1" applyBorder="1" applyAlignment="1">
      <alignment horizontal="left" vertical="center"/>
    </xf>
    <xf numFmtId="0" fontId="4" fillId="0" borderId="22" xfId="0" applyFont="1" applyFill="1" applyBorder="1" applyAlignment="1">
      <alignment horizontal="left"/>
    </xf>
    <xf numFmtId="0" fontId="4" fillId="0" borderId="1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6"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lignment horizontal="left"/>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3" fillId="0" borderId="36" xfId="0" applyFont="1" applyBorder="1" applyAlignment="1">
      <alignment horizontal="left" vertical="center"/>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7" fillId="0" borderId="36" xfId="0" applyFont="1" applyFill="1" applyBorder="1" applyAlignment="1">
      <alignment horizontal="left" vertical="center"/>
    </xf>
    <xf numFmtId="0" fontId="4" fillId="0" borderId="36" xfId="0" applyFont="1" applyBorder="1" applyAlignment="1">
      <alignment horizontal="left" vertical="center"/>
    </xf>
    <xf numFmtId="0" fontId="7" fillId="0" borderId="0" xfId="0" applyFont="1" applyBorder="1" applyAlignment="1">
      <alignment horizontal="left" vertical="center"/>
    </xf>
    <xf numFmtId="0" fontId="8" fillId="0" borderId="55" xfId="0" applyFont="1" applyBorder="1" applyAlignment="1">
      <alignment horizontal="center"/>
    </xf>
    <xf numFmtId="0" fontId="9" fillId="0" borderId="28" xfId="0" applyFont="1" applyBorder="1" applyAlignment="1">
      <alignment horizontal="justify" vertical="center" wrapText="1"/>
    </xf>
    <xf numFmtId="0" fontId="2" fillId="0" borderId="28" xfId="0" applyFont="1" applyBorder="1" applyAlignment="1">
      <alignment horizontal="justify" vertical="center" wrapText="1"/>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4" fillId="0" borderId="0" xfId="0" applyFont="1" applyBorder="1" applyAlignment="1">
      <alignment horizontal="center" wrapText="1"/>
    </xf>
    <xf numFmtId="0" fontId="4" fillId="0" borderId="42" xfId="0" applyFont="1" applyFill="1" applyBorder="1" applyAlignment="1">
      <alignment horizontal="left" vertical="center"/>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23"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Border="1" applyAlignment="1">
      <alignment horizontal="left" vertical="center" wrapText="1"/>
    </xf>
    <xf numFmtId="0" fontId="4" fillId="0" borderId="21" xfId="0" applyFont="1" applyFill="1" applyBorder="1" applyAlignment="1">
      <alignment horizontal="left" vertical="center"/>
    </xf>
    <xf numFmtId="0" fontId="4" fillId="0" borderId="0" xfId="0" applyFont="1" applyBorder="1" applyAlignment="1">
      <alignment horizontal="left"/>
    </xf>
    <xf numFmtId="0" fontId="4" fillId="0" borderId="36" xfId="0" applyFont="1" applyFill="1" applyBorder="1" applyAlignment="1">
      <alignment horizontal="left" vertical="center"/>
    </xf>
    <xf numFmtId="0" fontId="2" fillId="0" borderId="0" xfId="0" applyFont="1" applyAlignment="1">
      <alignment horizontal="center"/>
    </xf>
    <xf numFmtId="44" fontId="3" fillId="0" borderId="0" xfId="0" applyNumberFormat="1" applyFont="1" applyAlignment="1">
      <alignment horizontal="center"/>
    </xf>
    <xf numFmtId="43" fontId="3" fillId="0" borderId="0" xfId="2" applyFont="1" applyAlignment="1">
      <alignment horizontal="center" wrapText="1"/>
    </xf>
    <xf numFmtId="43" fontId="2" fillId="0" borderId="0" xfId="2" applyFont="1" applyAlignment="1">
      <alignment horizontal="center"/>
    </xf>
    <xf numFmtId="43" fontId="2" fillId="0" borderId="0" xfId="0" applyNumberFormat="1" applyFont="1" applyAlignment="1">
      <alignment horizontal="center"/>
    </xf>
    <xf numFmtId="0" fontId="4" fillId="0" borderId="0" xfId="0" applyFont="1" applyBorder="1" applyAlignment="1">
      <alignment horizontal="left" wrapText="1"/>
    </xf>
    <xf numFmtId="0" fontId="9" fillId="0" borderId="36" xfId="0" applyFont="1" applyBorder="1" applyAlignment="1">
      <alignment horizontal="left" vertical="center"/>
    </xf>
    <xf numFmtId="0" fontId="9" fillId="0" borderId="18"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3" fillId="0" borderId="36" xfId="5" applyFont="1" applyFill="1" applyBorder="1" applyAlignment="1">
      <alignment horizontal="center" vertical="center" wrapText="1" shrinkToFit="1"/>
    </xf>
    <xf numFmtId="0" fontId="3" fillId="0" borderId="33" xfId="5" applyFont="1" applyBorder="1" applyAlignment="1">
      <alignment horizontal="center" vertical="center" wrapText="1"/>
    </xf>
  </cellXfs>
  <cellStyles count="8">
    <cellStyle name="Euro" xfId="1"/>
    <cellStyle name="Millares" xfId="2" builtinId="3"/>
    <cellStyle name="Moneda" xfId="3" builtinId="4"/>
    <cellStyle name="Moneda 2" xfId="6"/>
    <cellStyle name="Normal" xfId="0" builtinId="0"/>
    <cellStyle name="Normal 2" xfId="5"/>
    <cellStyle name="Porcentaje" xfId="4" builtinId="5"/>
    <cellStyle name="Porcentaje 2" xfId="7"/>
  </cellStyles>
  <dxfs count="0"/>
  <tableStyles count="0" defaultTableStyle="TableStyleMedium9" defaultPivotStyle="PivotStyleLight16"/>
  <colors>
    <mruColors>
      <color rgb="FF844C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4.png"/><Relationship Id="rId1" Type="http://schemas.openxmlformats.org/officeDocument/2006/relationships/image" Target="../media/image1.png"/><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110407</xdr:colOff>
      <xdr:row>1</xdr:row>
      <xdr:rowOff>22640</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142875" y="171450"/>
          <a:ext cx="1304925" cy="1304924"/>
        </a:xfrm>
        <a:prstGeom prst="rect">
          <a:avLst/>
        </a:prstGeom>
        <a:noFill/>
        <a:ln>
          <a:noFill/>
        </a:ln>
      </xdr:spPr>
    </xdr:pic>
    <xdr:clientData/>
  </xdr:twoCellAnchor>
  <xdr:twoCellAnchor editAs="oneCell">
    <xdr:from>
      <xdr:col>1</xdr:col>
      <xdr:colOff>38100</xdr:colOff>
      <xdr:row>1</xdr:row>
      <xdr:rowOff>66675</xdr:rowOff>
    </xdr:from>
    <xdr:to>
      <xdr:col>2</xdr:col>
      <xdr:colOff>685800</xdr:colOff>
      <xdr:row>8</xdr:row>
      <xdr:rowOff>19050</xdr:rowOff>
    </xdr:to>
    <xdr:pic>
      <xdr:nvPicPr>
        <xdr:cNvPr id="5"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180975" y="219075"/>
          <a:ext cx="1171575" cy="1162050"/>
        </a:xfrm>
        <a:prstGeom prst="rect">
          <a:avLst/>
        </a:prstGeom>
        <a:noFill/>
        <a:ln w="9525">
          <a:noFill/>
          <a:miter lim="800000"/>
          <a:headEnd/>
          <a:tailEnd/>
        </a:ln>
      </xdr:spPr>
    </xdr:pic>
    <xdr:clientData/>
  </xdr:twoCellAnchor>
  <xdr:twoCellAnchor editAs="oneCell">
    <xdr:from>
      <xdr:col>25</xdr:col>
      <xdr:colOff>257175</xdr:colOff>
      <xdr:row>1</xdr:row>
      <xdr:rowOff>38100</xdr:rowOff>
    </xdr:from>
    <xdr:to>
      <xdr:col>27</xdr:col>
      <xdr:colOff>342899</xdr:colOff>
      <xdr:row>7</xdr:row>
      <xdr:rowOff>156532</xdr:rowOff>
    </xdr:to>
    <xdr:pic>
      <xdr:nvPicPr>
        <xdr:cNvPr id="6"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30475" y="190500"/>
          <a:ext cx="1076324" cy="116618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106680</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106680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66675</xdr:colOff>
      <xdr:row>1</xdr:row>
      <xdr:rowOff>76200</xdr:rowOff>
    </xdr:from>
    <xdr:to>
      <xdr:col>3</xdr:col>
      <xdr:colOff>19050</xdr:colOff>
      <xdr:row>8</xdr:row>
      <xdr:rowOff>133350</xdr:rowOff>
    </xdr:to>
    <xdr:pic>
      <xdr:nvPicPr>
        <xdr:cNvPr id="6"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247650" y="247650"/>
          <a:ext cx="1228725" cy="1266825"/>
        </a:xfrm>
        <a:prstGeom prst="rect">
          <a:avLst/>
        </a:prstGeom>
        <a:noFill/>
        <a:ln w="9525">
          <a:noFill/>
          <a:miter lim="800000"/>
          <a:headEnd/>
          <a:tailEnd/>
        </a:ln>
      </xdr:spPr>
    </xdr:pic>
    <xdr:clientData/>
  </xdr:twoCellAnchor>
  <xdr:twoCellAnchor editAs="oneCell">
    <xdr:from>
      <xdr:col>21</xdr:col>
      <xdr:colOff>495299</xdr:colOff>
      <xdr:row>1</xdr:row>
      <xdr:rowOff>28575</xdr:rowOff>
    </xdr:from>
    <xdr:to>
      <xdr:col>23</xdr:col>
      <xdr:colOff>466723</xdr:colOff>
      <xdr:row>7</xdr:row>
      <xdr:rowOff>147007</xdr:rowOff>
    </xdr:to>
    <xdr:pic>
      <xdr:nvPicPr>
        <xdr:cNvPr id="7"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049499" y="200025"/>
          <a:ext cx="1085849" cy="1166182"/>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144780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33" name="32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9525</xdr:colOff>
      <xdr:row>1</xdr:row>
      <xdr:rowOff>28575</xdr:rowOff>
    </xdr:from>
    <xdr:to>
      <xdr:col>3</xdr:col>
      <xdr:colOff>0</xdr:colOff>
      <xdr:row>8</xdr:row>
      <xdr:rowOff>85725</xdr:rowOff>
    </xdr:to>
    <xdr:pic>
      <xdr:nvPicPr>
        <xdr:cNvPr id="6"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85725" y="200025"/>
          <a:ext cx="1228725" cy="1266825"/>
        </a:xfrm>
        <a:prstGeom prst="rect">
          <a:avLst/>
        </a:prstGeom>
        <a:noFill/>
        <a:ln w="9525">
          <a:noFill/>
          <a:miter lim="800000"/>
          <a:headEnd/>
          <a:tailEnd/>
        </a:ln>
      </xdr:spPr>
    </xdr:pic>
    <xdr:clientData/>
  </xdr:twoCellAnchor>
  <xdr:twoCellAnchor editAs="oneCell">
    <xdr:from>
      <xdr:col>21</xdr:col>
      <xdr:colOff>57150</xdr:colOff>
      <xdr:row>1</xdr:row>
      <xdr:rowOff>28575</xdr:rowOff>
    </xdr:from>
    <xdr:to>
      <xdr:col>22</xdr:col>
      <xdr:colOff>447674</xdr:colOff>
      <xdr:row>7</xdr:row>
      <xdr:rowOff>147007</xdr:rowOff>
    </xdr:to>
    <xdr:pic>
      <xdr:nvPicPr>
        <xdr:cNvPr id="7"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4287500" y="200025"/>
          <a:ext cx="1038224" cy="116618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744855</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744855</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19050</xdr:colOff>
      <xdr:row>1</xdr:row>
      <xdr:rowOff>28575</xdr:rowOff>
    </xdr:from>
    <xdr:to>
      <xdr:col>2</xdr:col>
      <xdr:colOff>742950</xdr:colOff>
      <xdr:row>8</xdr:row>
      <xdr:rowOff>85725</xdr:rowOff>
    </xdr:to>
    <xdr:pic>
      <xdr:nvPicPr>
        <xdr:cNvPr id="6"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190500" y="200025"/>
          <a:ext cx="1228725" cy="1266825"/>
        </a:xfrm>
        <a:prstGeom prst="rect">
          <a:avLst/>
        </a:prstGeom>
        <a:noFill/>
        <a:ln w="9525">
          <a:noFill/>
          <a:miter lim="800000"/>
          <a:headEnd/>
          <a:tailEnd/>
        </a:ln>
      </xdr:spPr>
    </xdr:pic>
    <xdr:clientData/>
  </xdr:twoCellAnchor>
  <xdr:twoCellAnchor editAs="oneCell">
    <xdr:from>
      <xdr:col>22</xdr:col>
      <xdr:colOff>647699</xdr:colOff>
      <xdr:row>1</xdr:row>
      <xdr:rowOff>28575</xdr:rowOff>
    </xdr:from>
    <xdr:to>
      <xdr:col>24</xdr:col>
      <xdr:colOff>361948</xdr:colOff>
      <xdr:row>7</xdr:row>
      <xdr:rowOff>147007</xdr:rowOff>
    </xdr:to>
    <xdr:pic>
      <xdr:nvPicPr>
        <xdr:cNvPr id="7"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535274" y="200025"/>
          <a:ext cx="1066799" cy="116618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678180</xdr:colOff>
      <xdr:row>1</xdr:row>
      <xdr:rowOff>22640</xdr:rowOff>
    </xdr:to>
    <xdr:pic>
      <xdr:nvPicPr>
        <xdr:cNvPr id="7" name="6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38100</xdr:colOff>
      <xdr:row>1</xdr:row>
      <xdr:rowOff>28575</xdr:rowOff>
    </xdr:from>
    <xdr:to>
      <xdr:col>2</xdr:col>
      <xdr:colOff>695325</xdr:colOff>
      <xdr:row>8</xdr:row>
      <xdr:rowOff>85725</xdr:rowOff>
    </xdr:to>
    <xdr:pic>
      <xdr:nvPicPr>
        <xdr:cNvPr id="6"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209550" y="200025"/>
          <a:ext cx="1228725" cy="1266825"/>
        </a:xfrm>
        <a:prstGeom prst="rect">
          <a:avLst/>
        </a:prstGeom>
        <a:noFill/>
        <a:ln w="9525">
          <a:noFill/>
          <a:miter lim="800000"/>
          <a:headEnd/>
          <a:tailEnd/>
        </a:ln>
      </xdr:spPr>
    </xdr:pic>
    <xdr:clientData/>
  </xdr:twoCellAnchor>
  <xdr:twoCellAnchor editAs="oneCell">
    <xdr:from>
      <xdr:col>16</xdr:col>
      <xdr:colOff>476250</xdr:colOff>
      <xdr:row>1</xdr:row>
      <xdr:rowOff>28575</xdr:rowOff>
    </xdr:from>
    <xdr:to>
      <xdr:col>18</xdr:col>
      <xdr:colOff>466724</xdr:colOff>
      <xdr:row>7</xdr:row>
      <xdr:rowOff>147007</xdr:rowOff>
    </xdr:to>
    <xdr:pic>
      <xdr:nvPicPr>
        <xdr:cNvPr id="8"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3344525" y="200025"/>
          <a:ext cx="1095374" cy="11661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78978</xdr:colOff>
      <xdr:row>1</xdr:row>
      <xdr:rowOff>150416</xdr:rowOff>
    </xdr:from>
    <xdr:to>
      <xdr:col>2</xdr:col>
      <xdr:colOff>34417</xdr:colOff>
      <xdr:row>1</xdr:row>
      <xdr:rowOff>154645</xdr:rowOff>
    </xdr:to>
    <xdr:pic>
      <xdr:nvPicPr>
        <xdr:cNvPr id="12" name="11 Imagen" descr="J:\LOGOTIPO MUNICIPAL.png"/>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0</xdr:col>
      <xdr:colOff>28575</xdr:colOff>
      <xdr:row>1</xdr:row>
      <xdr:rowOff>19050</xdr:rowOff>
    </xdr:from>
    <xdr:to>
      <xdr:col>2</xdr:col>
      <xdr:colOff>354330</xdr:colOff>
      <xdr:row>1</xdr:row>
      <xdr:rowOff>22640</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1</xdr:col>
      <xdr:colOff>28575</xdr:colOff>
      <xdr:row>1</xdr:row>
      <xdr:rowOff>19050</xdr:rowOff>
    </xdr:from>
    <xdr:to>
      <xdr:col>2</xdr:col>
      <xdr:colOff>672382</xdr:colOff>
      <xdr:row>1</xdr:row>
      <xdr:rowOff>22640</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28575</xdr:colOff>
      <xdr:row>1</xdr:row>
      <xdr:rowOff>28574</xdr:rowOff>
    </xdr:from>
    <xdr:to>
      <xdr:col>2</xdr:col>
      <xdr:colOff>685800</xdr:colOff>
      <xdr:row>8</xdr:row>
      <xdr:rowOff>85724</xdr:rowOff>
    </xdr:to>
    <xdr:pic>
      <xdr:nvPicPr>
        <xdr:cNvPr id="7"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257175" y="180974"/>
          <a:ext cx="1400175" cy="1266825"/>
        </a:xfrm>
        <a:prstGeom prst="rect">
          <a:avLst/>
        </a:prstGeom>
        <a:noFill/>
        <a:ln w="9525">
          <a:noFill/>
          <a:miter lim="800000"/>
          <a:headEnd/>
          <a:tailEnd/>
        </a:ln>
      </xdr:spPr>
    </xdr:pic>
    <xdr:clientData/>
  </xdr:twoCellAnchor>
  <xdr:twoCellAnchor editAs="oneCell">
    <xdr:from>
      <xdr:col>24</xdr:col>
      <xdr:colOff>285750</xdr:colOff>
      <xdr:row>1</xdr:row>
      <xdr:rowOff>9525</xdr:rowOff>
    </xdr:from>
    <xdr:to>
      <xdr:col>26</xdr:col>
      <xdr:colOff>352424</xdr:colOff>
      <xdr:row>7</xdr:row>
      <xdr:rowOff>127957</xdr:rowOff>
    </xdr:to>
    <xdr:pic>
      <xdr:nvPicPr>
        <xdr:cNvPr id="8"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59050" y="161925"/>
          <a:ext cx="1057274" cy="11661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590</xdr:colOff>
      <xdr:row>1</xdr:row>
      <xdr:rowOff>22640</xdr:rowOff>
    </xdr:to>
    <xdr:pic>
      <xdr:nvPicPr>
        <xdr:cNvPr id="4" name="3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56590</xdr:colOff>
      <xdr:row>2</xdr:row>
      <xdr:rowOff>33617</xdr:rowOff>
    </xdr:from>
    <xdr:to>
      <xdr:col>3</xdr:col>
      <xdr:colOff>46505</xdr:colOff>
      <xdr:row>8</xdr:row>
      <xdr:rowOff>1120</xdr:rowOff>
    </xdr:to>
    <xdr:pic>
      <xdr:nvPicPr>
        <xdr:cNvPr id="5"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285190" y="347942"/>
          <a:ext cx="1382806" cy="1243853"/>
        </a:xfrm>
        <a:prstGeom prst="rect">
          <a:avLst/>
        </a:prstGeom>
        <a:noFill/>
        <a:ln w="9525">
          <a:noFill/>
          <a:miter lim="800000"/>
          <a:headEnd/>
          <a:tailEnd/>
        </a:ln>
      </xdr:spPr>
    </xdr:pic>
    <xdr:clientData/>
  </xdr:twoCellAnchor>
  <xdr:twoCellAnchor editAs="oneCell">
    <xdr:from>
      <xdr:col>25</xdr:col>
      <xdr:colOff>246530</xdr:colOff>
      <xdr:row>2</xdr:row>
      <xdr:rowOff>47625</xdr:rowOff>
    </xdr:from>
    <xdr:to>
      <xdr:col>27</xdr:col>
      <xdr:colOff>354104</xdr:colOff>
      <xdr:row>7</xdr:row>
      <xdr:rowOff>84815</xdr:rowOff>
    </xdr:to>
    <xdr:pic>
      <xdr:nvPicPr>
        <xdr:cNvPr id="6"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7677280" y="361950"/>
          <a:ext cx="1098175" cy="115161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539242</xdr:colOff>
      <xdr:row>1</xdr:row>
      <xdr:rowOff>154645</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1</xdr:col>
      <xdr:colOff>28575</xdr:colOff>
      <xdr:row>1</xdr:row>
      <xdr:rowOff>19050</xdr:rowOff>
    </xdr:from>
    <xdr:to>
      <xdr:col>2</xdr:col>
      <xdr:colOff>558082</xdr:colOff>
      <xdr:row>1</xdr:row>
      <xdr:rowOff>22640</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38100</xdr:colOff>
      <xdr:row>1</xdr:row>
      <xdr:rowOff>38099</xdr:rowOff>
    </xdr:from>
    <xdr:to>
      <xdr:col>3</xdr:col>
      <xdr:colOff>19050</xdr:colOff>
      <xdr:row>8</xdr:row>
      <xdr:rowOff>95249</xdr:rowOff>
    </xdr:to>
    <xdr:pic>
      <xdr:nvPicPr>
        <xdr:cNvPr id="7"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266700" y="190499"/>
          <a:ext cx="1295400" cy="1266825"/>
        </a:xfrm>
        <a:prstGeom prst="rect">
          <a:avLst/>
        </a:prstGeom>
        <a:noFill/>
        <a:ln w="9525">
          <a:noFill/>
          <a:miter lim="800000"/>
          <a:headEnd/>
          <a:tailEnd/>
        </a:ln>
      </xdr:spPr>
    </xdr:pic>
    <xdr:clientData/>
  </xdr:twoCellAnchor>
  <xdr:twoCellAnchor editAs="oneCell">
    <xdr:from>
      <xdr:col>25</xdr:col>
      <xdr:colOff>257174</xdr:colOff>
      <xdr:row>1</xdr:row>
      <xdr:rowOff>38100</xdr:rowOff>
    </xdr:from>
    <xdr:to>
      <xdr:col>27</xdr:col>
      <xdr:colOff>352424</xdr:colOff>
      <xdr:row>7</xdr:row>
      <xdr:rowOff>156532</xdr:rowOff>
    </xdr:to>
    <xdr:pic>
      <xdr:nvPicPr>
        <xdr:cNvPr id="12"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30474" y="190500"/>
          <a:ext cx="1038225" cy="116618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320167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250428" y="293291"/>
          <a:ext cx="10603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200025" y="161925"/>
          <a:ext cx="1430655" cy="3590"/>
        </a:xfrm>
        <a:prstGeom prst="rect">
          <a:avLst/>
        </a:prstGeom>
        <a:noFill/>
        <a:ln>
          <a:noFill/>
        </a:ln>
      </xdr:spPr>
    </xdr:pic>
    <xdr:clientData/>
  </xdr:twoCellAnchor>
  <xdr:twoCellAnchor editAs="oneCell">
    <xdr:from>
      <xdr:col>1</xdr:col>
      <xdr:colOff>28575</xdr:colOff>
      <xdr:row>1</xdr:row>
      <xdr:rowOff>19050</xdr:rowOff>
    </xdr:from>
    <xdr:to>
      <xdr:col>2</xdr:col>
      <xdr:colOff>415207</xdr:colOff>
      <xdr:row>1</xdr:row>
      <xdr:rowOff>22640</xdr:rowOff>
    </xdr:to>
    <xdr:pic>
      <xdr:nvPicPr>
        <xdr:cNvPr id="6" name="5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114299</xdr:colOff>
      <xdr:row>1</xdr:row>
      <xdr:rowOff>28574</xdr:rowOff>
    </xdr:from>
    <xdr:to>
      <xdr:col>2</xdr:col>
      <xdr:colOff>657224</xdr:colOff>
      <xdr:row>8</xdr:row>
      <xdr:rowOff>85724</xdr:rowOff>
    </xdr:to>
    <xdr:pic>
      <xdr:nvPicPr>
        <xdr:cNvPr id="7"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342899" y="180974"/>
          <a:ext cx="1285875" cy="1266825"/>
        </a:xfrm>
        <a:prstGeom prst="rect">
          <a:avLst/>
        </a:prstGeom>
        <a:noFill/>
        <a:ln w="9525">
          <a:noFill/>
          <a:miter lim="800000"/>
          <a:headEnd/>
          <a:tailEnd/>
        </a:ln>
      </xdr:spPr>
    </xdr:pic>
    <xdr:clientData/>
  </xdr:twoCellAnchor>
  <xdr:twoCellAnchor editAs="oneCell">
    <xdr:from>
      <xdr:col>24</xdr:col>
      <xdr:colOff>238124</xdr:colOff>
      <xdr:row>1</xdr:row>
      <xdr:rowOff>28575</xdr:rowOff>
    </xdr:from>
    <xdr:to>
      <xdr:col>26</xdr:col>
      <xdr:colOff>295274</xdr:colOff>
      <xdr:row>7</xdr:row>
      <xdr:rowOff>147007</xdr:rowOff>
    </xdr:to>
    <xdr:pic>
      <xdr:nvPicPr>
        <xdr:cNvPr id="8"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11424" y="180975"/>
          <a:ext cx="1047750" cy="11661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296164</xdr:colOff>
      <xdr:row>1</xdr:row>
      <xdr:rowOff>153807</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613410</xdr:colOff>
      <xdr:row>1</xdr:row>
      <xdr:rowOff>21878</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296164</xdr:colOff>
      <xdr:row>1</xdr:row>
      <xdr:rowOff>153807</xdr:rowOff>
    </xdr:to>
    <xdr:pic>
      <xdr:nvPicPr>
        <xdr:cNvPr id="19" name="18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613410</xdr:colOff>
      <xdr:row>1</xdr:row>
      <xdr:rowOff>21878</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548557</xdr:colOff>
      <xdr:row>1</xdr:row>
      <xdr:rowOff>22640</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123825</xdr:colOff>
      <xdr:row>1</xdr:row>
      <xdr:rowOff>19049</xdr:rowOff>
    </xdr:from>
    <xdr:to>
      <xdr:col>2</xdr:col>
      <xdr:colOff>657225</xdr:colOff>
      <xdr:row>8</xdr:row>
      <xdr:rowOff>76199</xdr:rowOff>
    </xdr:to>
    <xdr:pic>
      <xdr:nvPicPr>
        <xdr:cNvPr id="9"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352425" y="171449"/>
          <a:ext cx="1276350" cy="1266825"/>
        </a:xfrm>
        <a:prstGeom prst="rect">
          <a:avLst/>
        </a:prstGeom>
        <a:noFill/>
        <a:ln w="9525">
          <a:noFill/>
          <a:miter lim="800000"/>
          <a:headEnd/>
          <a:tailEnd/>
        </a:ln>
      </xdr:spPr>
    </xdr:pic>
    <xdr:clientData/>
  </xdr:twoCellAnchor>
  <xdr:twoCellAnchor editAs="oneCell">
    <xdr:from>
      <xdr:col>25</xdr:col>
      <xdr:colOff>209549</xdr:colOff>
      <xdr:row>1</xdr:row>
      <xdr:rowOff>38100</xdr:rowOff>
    </xdr:from>
    <xdr:to>
      <xdr:col>27</xdr:col>
      <xdr:colOff>247649</xdr:colOff>
      <xdr:row>7</xdr:row>
      <xdr:rowOff>156532</xdr:rowOff>
    </xdr:to>
    <xdr:pic>
      <xdr:nvPicPr>
        <xdr:cNvPr id="10"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6011524" y="190500"/>
          <a:ext cx="1028700" cy="116618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1</xdr:row>
      <xdr:rowOff>152400</xdr:rowOff>
    </xdr:from>
    <xdr:to>
      <xdr:col>2</xdr:col>
      <xdr:colOff>390525</xdr:colOff>
      <xdr:row>1</xdr:row>
      <xdr:rowOff>152400</xdr:rowOff>
    </xdr:to>
    <xdr:pic>
      <xdr:nvPicPr>
        <xdr:cNvPr id="2" name="3 Imagen" descr="J:\LOGOTIPO MUNICIPAL.png"/>
        <xdr:cNvPicPr>
          <a:picLocks noChangeAspect="1" noChangeArrowheads="1"/>
        </xdr:cNvPicPr>
      </xdr:nvPicPr>
      <xdr:blipFill>
        <a:blip xmlns:r="http://schemas.openxmlformats.org/officeDocument/2006/relationships" r:embed="rId1"/>
        <a:srcRect/>
        <a:stretch>
          <a:fillRect/>
        </a:stretch>
      </xdr:blipFill>
      <xdr:spPr bwMode="auto">
        <a:xfrm>
          <a:off x="152400" y="304800"/>
          <a:ext cx="962025" cy="0"/>
        </a:xfrm>
        <a:prstGeom prst="rect">
          <a:avLst/>
        </a:prstGeom>
        <a:noFill/>
        <a:ln w="9525">
          <a:noFill/>
          <a:miter lim="800000"/>
          <a:headEnd/>
          <a:tailEnd/>
        </a:ln>
      </xdr:spPr>
    </xdr:pic>
    <xdr:clientData/>
  </xdr:twoCellAnchor>
  <xdr:twoCellAnchor editAs="oneCell">
    <xdr:from>
      <xdr:col>1</xdr:col>
      <xdr:colOff>76200</xdr:colOff>
      <xdr:row>1</xdr:row>
      <xdr:rowOff>152400</xdr:rowOff>
    </xdr:from>
    <xdr:to>
      <xdr:col>2</xdr:col>
      <xdr:colOff>390525</xdr:colOff>
      <xdr:row>1</xdr:row>
      <xdr:rowOff>152400</xdr:rowOff>
    </xdr:to>
    <xdr:pic>
      <xdr:nvPicPr>
        <xdr:cNvPr id="3" name="3 Imagen" descr="J:\LOGOTIPO MUNICIPAL.png"/>
        <xdr:cNvPicPr>
          <a:picLocks noChangeAspect="1" noChangeArrowheads="1"/>
        </xdr:cNvPicPr>
      </xdr:nvPicPr>
      <xdr:blipFill>
        <a:blip xmlns:r="http://schemas.openxmlformats.org/officeDocument/2006/relationships" r:embed="rId1"/>
        <a:srcRect/>
        <a:stretch>
          <a:fillRect/>
        </a:stretch>
      </xdr:blipFill>
      <xdr:spPr bwMode="auto">
        <a:xfrm>
          <a:off x="152400" y="304800"/>
          <a:ext cx="962025" cy="0"/>
        </a:xfrm>
        <a:prstGeom prst="rect">
          <a:avLst/>
        </a:prstGeom>
        <a:noFill/>
        <a:ln w="9525">
          <a:noFill/>
          <a:miter lim="800000"/>
          <a:headEnd/>
          <a:tailEnd/>
        </a:ln>
      </xdr:spPr>
    </xdr:pic>
    <xdr:clientData/>
  </xdr:twoCellAnchor>
  <xdr:twoCellAnchor editAs="oneCell">
    <xdr:from>
      <xdr:col>1</xdr:col>
      <xdr:colOff>193096</xdr:colOff>
      <xdr:row>2</xdr:row>
      <xdr:rowOff>82261</xdr:rowOff>
    </xdr:from>
    <xdr:to>
      <xdr:col>2</xdr:col>
      <xdr:colOff>691860</xdr:colOff>
      <xdr:row>8</xdr:row>
      <xdr:rowOff>135947</xdr:rowOff>
    </xdr:to>
    <xdr:pic>
      <xdr:nvPicPr>
        <xdr:cNvPr id="4" name="Imagen 6"/>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35000" contrast="-44000"/>
                  </a14:imgEffect>
                </a14:imgLayer>
              </a14:imgProps>
            </a:ext>
            <a:ext uri="{28A0092B-C50C-407E-A947-70E740481C1C}">
              <a14:useLocalDpi xmlns:a14="http://schemas.microsoft.com/office/drawing/2010/main" val="0"/>
            </a:ext>
          </a:extLst>
        </a:blip>
        <a:stretch>
          <a:fillRect/>
        </a:stretch>
      </xdr:blipFill>
      <xdr:spPr>
        <a:xfrm>
          <a:off x="269296" y="415636"/>
          <a:ext cx="1203614" cy="1101436"/>
        </a:xfrm>
        <a:prstGeom prst="rect">
          <a:avLst/>
        </a:prstGeom>
        <a:effectLst>
          <a:glow rad="165100">
            <a:schemeClr val="accent1">
              <a:alpha val="0"/>
            </a:schemeClr>
          </a:glow>
        </a:effectLst>
      </xdr:spPr>
    </xdr:pic>
    <xdr:clientData/>
  </xdr:twoCellAnchor>
  <xdr:twoCellAnchor editAs="oneCell">
    <xdr:from>
      <xdr:col>23</xdr:col>
      <xdr:colOff>579295</xdr:colOff>
      <xdr:row>2</xdr:row>
      <xdr:rowOff>6062</xdr:rowOff>
    </xdr:from>
    <xdr:to>
      <xdr:col>26</xdr:col>
      <xdr:colOff>266700</xdr:colOff>
      <xdr:row>8</xdr:row>
      <xdr:rowOff>1579</xdr:rowOff>
    </xdr:to>
    <xdr:pic>
      <xdr:nvPicPr>
        <xdr:cNvPr id="5" name="4 Imagen" descr="F:\HOJA MEMBRETADA OBRAS PÚBLICAS.jpg"/>
        <xdr:cNvPicPr/>
      </xdr:nvPicPr>
      <xdr:blipFill>
        <a:blip xmlns:r="http://schemas.openxmlformats.org/officeDocument/2006/relationships" r:embed="rId4" cstate="print"/>
        <a:srcRect l="83643" t="4134" r="2799" b="86521"/>
        <a:stretch>
          <a:fillRect/>
        </a:stretch>
      </xdr:blipFill>
      <xdr:spPr bwMode="auto">
        <a:xfrm>
          <a:off x="16209820" y="339437"/>
          <a:ext cx="1306655" cy="10382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20</xdr:row>
      <xdr:rowOff>0</xdr:rowOff>
    </xdr:from>
    <xdr:to>
      <xdr:col>7</xdr:col>
      <xdr:colOff>257175</xdr:colOff>
      <xdr:row>20</xdr:row>
      <xdr:rowOff>0</xdr:rowOff>
    </xdr:to>
    <xdr:sp macro="" textlink="">
      <xdr:nvSpPr>
        <xdr:cNvPr id="35847" name="Text Box 7"/>
        <xdr:cNvSpPr txBox="1">
          <a:spLocks noChangeArrowheads="1"/>
        </xdr:cNvSpPr>
      </xdr:nvSpPr>
      <xdr:spPr bwMode="auto">
        <a:xfrm>
          <a:off x="219075" y="8305800"/>
          <a:ext cx="421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20</xdr:row>
      <xdr:rowOff>0</xdr:rowOff>
    </xdr:from>
    <xdr:to>
      <xdr:col>23</xdr:col>
      <xdr:colOff>123825</xdr:colOff>
      <xdr:row>20</xdr:row>
      <xdr:rowOff>0</xdr:rowOff>
    </xdr:to>
    <xdr:sp macro="" textlink="">
      <xdr:nvSpPr>
        <xdr:cNvPr id="35848" name="Text Box 8"/>
        <xdr:cNvSpPr txBox="1">
          <a:spLocks noChangeArrowheads="1"/>
        </xdr:cNvSpPr>
      </xdr:nvSpPr>
      <xdr:spPr bwMode="auto">
        <a:xfrm>
          <a:off x="5638800" y="8305800"/>
          <a:ext cx="65627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a:t>
          </a:r>
        </a:p>
        <a:p>
          <a:pPr algn="l" rtl="0">
            <a:defRPr sz="1000"/>
          </a:pPr>
          <a:r>
            <a:rPr lang="es-MX" sz="800" b="0" i="0" strike="noStrike">
              <a:solidFill>
                <a:srgbClr val="000000"/>
              </a:solidFill>
              <a:latin typeface="Arial"/>
              <a:cs typeface="Arial"/>
            </a:rPr>
            <a:t>DE PINAL DE AMOLES </a:t>
          </a:r>
        </a:p>
      </xdr:txBody>
    </xdr:sp>
    <xdr:clientData/>
  </xdr:twoCellAnchor>
  <xdr:twoCellAnchor>
    <xdr:from>
      <xdr:col>24</xdr:col>
      <xdr:colOff>609600</xdr:colOff>
      <xdr:row>20</xdr:row>
      <xdr:rowOff>0</xdr:rowOff>
    </xdr:from>
    <xdr:to>
      <xdr:col>28</xdr:col>
      <xdr:colOff>0</xdr:colOff>
      <xdr:row>20</xdr:row>
      <xdr:rowOff>0</xdr:rowOff>
    </xdr:to>
    <xdr:sp macro="" textlink="">
      <xdr:nvSpPr>
        <xdr:cNvPr id="35849" name="Text Box 9"/>
        <xdr:cNvSpPr txBox="1">
          <a:spLocks noChangeArrowheads="1"/>
        </xdr:cNvSpPr>
      </xdr:nvSpPr>
      <xdr:spPr bwMode="auto">
        <a:xfrm>
          <a:off x="13344525" y="8305800"/>
          <a:ext cx="1066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78978</xdr:colOff>
      <xdr:row>1</xdr:row>
      <xdr:rowOff>150416</xdr:rowOff>
    </xdr:from>
    <xdr:to>
      <xdr:col>2</xdr:col>
      <xdr:colOff>320167</xdr:colOff>
      <xdr:row>1</xdr:row>
      <xdr:rowOff>154645</xdr:rowOff>
    </xdr:to>
    <xdr:pic>
      <xdr:nvPicPr>
        <xdr:cNvPr id="17" name="16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18" name="17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320167</xdr:colOff>
      <xdr:row>1</xdr:row>
      <xdr:rowOff>154645</xdr:rowOff>
    </xdr:to>
    <xdr:pic>
      <xdr:nvPicPr>
        <xdr:cNvPr id="23" name="2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4" name="2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396157</xdr:colOff>
      <xdr:row>1</xdr:row>
      <xdr:rowOff>22640</xdr:rowOff>
    </xdr:to>
    <xdr:pic>
      <xdr:nvPicPr>
        <xdr:cNvPr id="11" name="10 Imagen" descr="J:\LOGOTIPO MUNICIPAL.png"/>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twoCellAnchor editAs="oneCell">
    <xdr:from>
      <xdr:col>1</xdr:col>
      <xdr:colOff>76199</xdr:colOff>
      <xdr:row>1</xdr:row>
      <xdr:rowOff>76199</xdr:rowOff>
    </xdr:from>
    <xdr:to>
      <xdr:col>2</xdr:col>
      <xdr:colOff>600074</xdr:colOff>
      <xdr:row>8</xdr:row>
      <xdr:rowOff>133349</xdr:rowOff>
    </xdr:to>
    <xdr:pic>
      <xdr:nvPicPr>
        <xdr:cNvPr id="12"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304799" y="228599"/>
          <a:ext cx="1266825" cy="1266825"/>
        </a:xfrm>
        <a:prstGeom prst="rect">
          <a:avLst/>
        </a:prstGeom>
        <a:noFill/>
        <a:ln w="9525">
          <a:noFill/>
          <a:miter lim="800000"/>
          <a:headEnd/>
          <a:tailEnd/>
        </a:ln>
      </xdr:spPr>
    </xdr:pic>
    <xdr:clientData/>
  </xdr:twoCellAnchor>
  <xdr:twoCellAnchor editAs="oneCell">
    <xdr:from>
      <xdr:col>24</xdr:col>
      <xdr:colOff>304800</xdr:colOff>
      <xdr:row>1</xdr:row>
      <xdr:rowOff>28575</xdr:rowOff>
    </xdr:from>
    <xdr:to>
      <xdr:col>26</xdr:col>
      <xdr:colOff>342899</xdr:colOff>
      <xdr:row>7</xdr:row>
      <xdr:rowOff>147007</xdr:rowOff>
    </xdr:to>
    <xdr:pic>
      <xdr:nvPicPr>
        <xdr:cNvPr id="13"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78100" y="180975"/>
          <a:ext cx="1028699" cy="1166182"/>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320167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320167</xdr:colOff>
      <xdr:row>1</xdr:row>
      <xdr:rowOff>154645</xdr:rowOff>
    </xdr:to>
    <xdr:pic>
      <xdr:nvPicPr>
        <xdr:cNvPr id="26" name="25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282067</xdr:colOff>
      <xdr:row>1</xdr:row>
      <xdr:rowOff>154645</xdr:rowOff>
    </xdr:to>
    <xdr:pic>
      <xdr:nvPicPr>
        <xdr:cNvPr id="11" name="10 Imagen" descr="J:\LOGOTIPO MUNICIPAL.png"/>
        <xdr:cNvPicPr/>
      </xdr:nvPicPr>
      <xdr:blipFill>
        <a:blip xmlns:r="http://schemas.openxmlformats.org/officeDocument/2006/relationships" r:embed="rId1" cstate="print"/>
        <a:stretch>
          <a:fillRect/>
        </a:stretch>
      </xdr:blipFill>
      <xdr:spPr bwMode="auto">
        <a:xfrm>
          <a:off x="307578" y="30281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601980</xdr:colOff>
      <xdr:row>1</xdr:row>
      <xdr:rowOff>22640</xdr:rowOff>
    </xdr:to>
    <xdr:pic>
      <xdr:nvPicPr>
        <xdr:cNvPr id="12" name="11 Imagen" descr="J:\LOGOTIPO MUNICIPAL.png"/>
        <xdr:cNvPicPr/>
      </xdr:nvPicPr>
      <xdr:blipFill>
        <a:blip xmlns:r="http://schemas.openxmlformats.org/officeDocument/2006/relationships" r:embed="rId1" cstate="print"/>
        <a:stretch>
          <a:fillRect/>
        </a:stretch>
      </xdr:blipFill>
      <xdr:spPr bwMode="auto">
        <a:xfrm>
          <a:off x="257175" y="17145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282067</xdr:colOff>
      <xdr:row>1</xdr:row>
      <xdr:rowOff>154645</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307578" y="30281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601980</xdr:colOff>
      <xdr:row>1</xdr:row>
      <xdr:rowOff>22640</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257175" y="17145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358057</xdr:colOff>
      <xdr:row>1</xdr:row>
      <xdr:rowOff>22640</xdr:rowOff>
    </xdr:to>
    <xdr:pic>
      <xdr:nvPicPr>
        <xdr:cNvPr id="17" name="16 Imagen" descr="J:\LOGOTIPO MUNICIPAL.png"/>
        <xdr:cNvPicPr/>
      </xdr:nvPicPr>
      <xdr:blipFill>
        <a:blip xmlns:r="http://schemas.openxmlformats.org/officeDocument/2006/relationships" r:embed="rId1" cstate="print"/>
        <a:stretch>
          <a:fillRect/>
        </a:stretch>
      </xdr:blipFill>
      <xdr:spPr bwMode="auto">
        <a:xfrm>
          <a:off x="257175" y="171450"/>
          <a:ext cx="1110532" cy="3590"/>
        </a:xfrm>
        <a:prstGeom prst="rect">
          <a:avLst/>
        </a:prstGeom>
        <a:noFill/>
        <a:ln>
          <a:noFill/>
        </a:ln>
      </xdr:spPr>
    </xdr:pic>
    <xdr:clientData/>
  </xdr:twoCellAnchor>
  <xdr:twoCellAnchor editAs="oneCell">
    <xdr:from>
      <xdr:col>1</xdr:col>
      <xdr:colOff>180974</xdr:colOff>
      <xdr:row>1</xdr:row>
      <xdr:rowOff>28574</xdr:rowOff>
    </xdr:from>
    <xdr:to>
      <xdr:col>2</xdr:col>
      <xdr:colOff>666749</xdr:colOff>
      <xdr:row>8</xdr:row>
      <xdr:rowOff>85724</xdr:rowOff>
    </xdr:to>
    <xdr:pic>
      <xdr:nvPicPr>
        <xdr:cNvPr id="18" name="8 Imagen" descr="C:\Users\MUNICIPIO DE PINAL\Documents\2015-2018\HOJA MEMBRETADA OBRAS PÚBLICAS.jpg"/>
        <xdr:cNvPicPr/>
      </xdr:nvPicPr>
      <xdr:blipFill>
        <a:blip xmlns:r="http://schemas.openxmlformats.org/officeDocument/2006/relationships" r:embed="rId2" cstate="print"/>
        <a:srcRect l="3773" t="2478" r="83783" b="87244"/>
        <a:stretch>
          <a:fillRect/>
        </a:stretch>
      </xdr:blipFill>
      <xdr:spPr bwMode="auto">
        <a:xfrm>
          <a:off x="409574" y="180974"/>
          <a:ext cx="1228725" cy="1266825"/>
        </a:xfrm>
        <a:prstGeom prst="rect">
          <a:avLst/>
        </a:prstGeom>
        <a:noFill/>
        <a:ln w="9525">
          <a:noFill/>
          <a:miter lim="800000"/>
          <a:headEnd/>
          <a:tailEnd/>
        </a:ln>
      </xdr:spPr>
    </xdr:pic>
    <xdr:clientData/>
  </xdr:twoCellAnchor>
  <xdr:twoCellAnchor editAs="oneCell">
    <xdr:from>
      <xdr:col>26</xdr:col>
      <xdr:colOff>238125</xdr:colOff>
      <xdr:row>1</xdr:row>
      <xdr:rowOff>19050</xdr:rowOff>
    </xdr:from>
    <xdr:to>
      <xdr:col>28</xdr:col>
      <xdr:colOff>342898</xdr:colOff>
      <xdr:row>7</xdr:row>
      <xdr:rowOff>137482</xdr:rowOff>
    </xdr:to>
    <xdr:pic>
      <xdr:nvPicPr>
        <xdr:cNvPr id="19" name="7 Imagen" descr="C:\Users\MUNICIPIO DE PINAL\Documents\2015-2018\HOJA MEMBRETADA OBRAS PÚBLICAS.jpg"/>
        <xdr:cNvPicPr/>
      </xdr:nvPicPr>
      <xdr:blipFill>
        <a:blip xmlns:r="http://schemas.openxmlformats.org/officeDocument/2006/relationships" r:embed="rId3" cstate="print"/>
        <a:srcRect l="85067" t="2478" r="4261" b="87244"/>
        <a:stretch>
          <a:fillRect/>
        </a:stretch>
      </xdr:blipFill>
      <xdr:spPr bwMode="auto">
        <a:xfrm>
          <a:off x="15211425" y="171450"/>
          <a:ext cx="1095374" cy="11661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view="pageBreakPreview" zoomScaleSheetLayoutView="100" workbookViewId="0">
      <selection activeCell="M15" sqref="M15:M26"/>
    </sheetView>
  </sheetViews>
  <sheetFormatPr baseColWidth="10" defaultRowHeight="12.75" x14ac:dyDescent="0.2"/>
  <cols>
    <col min="1" max="1" width="2.140625" style="35" customWidth="1"/>
    <col min="2" max="2" width="7.8554687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9.85546875" style="35" customWidth="1"/>
    <col min="14" max="14" width="13" style="35" customWidth="1"/>
    <col min="15" max="15" width="6.7109375" style="35" customWidth="1"/>
    <col min="16" max="16" width="12.85546875" style="35" customWidth="1"/>
    <col min="17" max="17" width="13.28515625" style="35" customWidth="1"/>
    <col min="18" max="18" width="12" style="35" customWidth="1"/>
    <col min="19" max="20" width="11.8554687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x14ac:dyDescent="0.25"/>
    <row r="2" spans="1:31" x14ac:dyDescent="0.2">
      <c r="B2" s="90"/>
      <c r="C2" s="91"/>
      <c r="D2" s="91"/>
      <c r="E2" s="91"/>
      <c r="F2" s="91"/>
      <c r="G2" s="91"/>
      <c r="H2" s="91"/>
      <c r="I2" s="91"/>
      <c r="J2" s="91"/>
      <c r="K2" s="91"/>
      <c r="L2" s="91"/>
      <c r="M2" s="91"/>
      <c r="N2" s="91"/>
      <c r="O2" s="91"/>
      <c r="P2" s="91"/>
      <c r="Q2" s="91"/>
      <c r="R2" s="91"/>
      <c r="S2" s="91"/>
      <c r="T2" s="91"/>
      <c r="U2" s="91"/>
      <c r="V2" s="91"/>
      <c r="W2" s="91"/>
      <c r="X2" s="91"/>
      <c r="Y2" s="91"/>
      <c r="Z2" s="91"/>
      <c r="AA2" s="91"/>
      <c r="AB2" s="92"/>
    </row>
    <row r="3" spans="1:31" ht="15.75" x14ac:dyDescent="0.25">
      <c r="A3" s="94"/>
      <c r="C3" s="117"/>
      <c r="D3" s="120" t="s">
        <v>70</v>
      </c>
      <c r="F3" s="15"/>
      <c r="G3" s="40"/>
      <c r="H3" s="117"/>
      <c r="I3" s="117"/>
      <c r="J3" s="117"/>
      <c r="K3" s="117"/>
      <c r="L3" s="700" t="s">
        <v>23</v>
      </c>
      <c r="M3" s="700"/>
      <c r="N3" s="700"/>
      <c r="O3" s="700"/>
      <c r="P3" s="700"/>
      <c r="Q3" s="700"/>
      <c r="R3" s="117"/>
      <c r="S3" s="117"/>
      <c r="T3" s="117"/>
      <c r="V3" s="109" t="s">
        <v>48</v>
      </c>
      <c r="W3" s="15" t="s">
        <v>80</v>
      </c>
      <c r="X3" s="117"/>
      <c r="Y3" s="117"/>
      <c r="Z3" s="117"/>
      <c r="AA3" s="117"/>
      <c r="AB3" s="118"/>
    </row>
    <row r="4" spans="1:31" ht="15.75" x14ac:dyDescent="0.25">
      <c r="A4" s="94"/>
      <c r="C4" s="117"/>
      <c r="D4" s="111" t="s">
        <v>47</v>
      </c>
      <c r="E4" s="15"/>
      <c r="F4" s="15"/>
      <c r="G4" s="22"/>
      <c r="H4" s="117"/>
      <c r="I4" s="117"/>
      <c r="J4" s="117"/>
      <c r="K4" s="117"/>
      <c r="L4" s="700" t="s">
        <v>24</v>
      </c>
      <c r="M4" s="700"/>
      <c r="N4" s="700"/>
      <c r="O4" s="700"/>
      <c r="P4" s="700"/>
      <c r="Q4" s="700"/>
      <c r="R4" s="117"/>
      <c r="S4" s="117"/>
      <c r="T4" s="117"/>
      <c r="U4" s="117"/>
      <c r="V4" s="117"/>
      <c r="W4" s="117"/>
      <c r="X4" s="117"/>
      <c r="Y4" s="117"/>
      <c r="Z4" s="117"/>
      <c r="AA4" s="117"/>
      <c r="AB4" s="118"/>
    </row>
    <row r="5" spans="1:31" x14ac:dyDescent="0.2">
      <c r="A5" s="94"/>
      <c r="C5" s="95"/>
      <c r="D5" s="111" t="s">
        <v>52</v>
      </c>
      <c r="E5" s="15"/>
      <c r="F5" s="111"/>
      <c r="G5" s="111"/>
      <c r="H5" s="95"/>
      <c r="I5" s="95"/>
      <c r="J5" s="95"/>
      <c r="K5" s="95"/>
      <c r="L5" s="697" t="s">
        <v>69</v>
      </c>
      <c r="M5" s="697"/>
      <c r="N5" s="697"/>
      <c r="O5" s="697"/>
      <c r="P5" s="697"/>
      <c r="Q5" s="697"/>
      <c r="R5" s="697"/>
      <c r="S5" s="95"/>
      <c r="T5" s="95"/>
      <c r="U5" s="95"/>
      <c r="V5" s="95"/>
      <c r="W5" s="95"/>
      <c r="X5" s="95"/>
      <c r="Y5" s="95"/>
      <c r="Z5" s="95"/>
      <c r="AA5" s="95"/>
      <c r="AB5" s="119"/>
    </row>
    <row r="6" spans="1:31" x14ac:dyDescent="0.2">
      <c r="B6" s="16"/>
      <c r="D6" s="571" t="s">
        <v>51</v>
      </c>
      <c r="E6" s="307" t="s">
        <v>346</v>
      </c>
      <c r="F6" s="15"/>
      <c r="G6" s="40"/>
      <c r="H6" s="40"/>
      <c r="I6" s="40"/>
      <c r="J6" s="40"/>
      <c r="K6" s="40"/>
      <c r="L6" s="697"/>
      <c r="M6" s="697"/>
      <c r="N6" s="697"/>
      <c r="O6" s="697"/>
      <c r="P6" s="697"/>
      <c r="Q6" s="697"/>
      <c r="R6" s="697"/>
      <c r="S6" s="23"/>
      <c r="T6" s="23"/>
      <c r="U6" s="690" t="s">
        <v>33</v>
      </c>
      <c r="V6" s="690"/>
      <c r="W6" s="690"/>
      <c r="X6" s="690"/>
      <c r="Y6" s="40"/>
      <c r="Z6" s="40"/>
      <c r="AA6" s="40"/>
      <c r="AB6" s="94"/>
    </row>
    <row r="7" spans="1:31" x14ac:dyDescent="0.2">
      <c r="B7" s="16"/>
      <c r="D7" s="111" t="s">
        <v>57</v>
      </c>
      <c r="F7" s="15"/>
      <c r="G7" s="40"/>
      <c r="H7" s="22"/>
      <c r="I7" s="22"/>
      <c r="J7" s="22"/>
      <c r="K7" s="22"/>
      <c r="L7" s="696" t="s">
        <v>50</v>
      </c>
      <c r="M7" s="696"/>
      <c r="N7" s="696"/>
      <c r="O7" s="696"/>
      <c r="P7" s="696"/>
      <c r="Q7" s="696"/>
      <c r="R7" s="22"/>
      <c r="S7" s="22"/>
      <c r="T7" s="22"/>
      <c r="U7" s="25" t="s">
        <v>37</v>
      </c>
      <c r="V7" s="24" t="s">
        <v>38</v>
      </c>
      <c r="X7" s="40"/>
      <c r="Y7" s="40"/>
      <c r="Z7" s="40"/>
      <c r="AA7" s="40"/>
      <c r="AB7" s="94"/>
    </row>
    <row r="8" spans="1:31" x14ac:dyDescent="0.2">
      <c r="B8" s="16"/>
      <c r="D8" s="111" t="s">
        <v>58</v>
      </c>
      <c r="E8" s="15"/>
      <c r="F8" s="15"/>
      <c r="G8" s="40"/>
      <c r="H8" s="95"/>
      <c r="I8" s="95"/>
      <c r="J8" s="95"/>
      <c r="K8" s="95"/>
      <c r="L8" s="694" t="s">
        <v>283</v>
      </c>
      <c r="M8" s="694"/>
      <c r="N8" s="694"/>
      <c r="O8" s="694"/>
      <c r="P8" s="694"/>
      <c r="Q8" s="694"/>
      <c r="S8" s="23"/>
      <c r="T8" s="23"/>
      <c r="U8" s="25" t="s">
        <v>35</v>
      </c>
      <c r="V8" s="24" t="s">
        <v>39</v>
      </c>
      <c r="X8" s="23"/>
      <c r="Y8" s="23"/>
      <c r="Z8" s="40"/>
      <c r="AA8" s="40"/>
      <c r="AB8" s="94"/>
    </row>
    <row r="9" spans="1:31" ht="13.5" thickBot="1" x14ac:dyDescent="0.25">
      <c r="B9" s="16"/>
      <c r="H9" s="40"/>
      <c r="I9" s="40"/>
      <c r="J9" s="40"/>
      <c r="K9" s="40"/>
      <c r="L9" s="695" t="s">
        <v>22</v>
      </c>
      <c r="M9" s="695"/>
      <c r="N9" s="695"/>
      <c r="O9" s="695"/>
      <c r="P9" s="695"/>
      <c r="Q9" s="695"/>
      <c r="R9" s="695"/>
      <c r="S9" s="40"/>
      <c r="T9" s="40"/>
      <c r="U9" s="40"/>
      <c r="V9" s="40"/>
      <c r="W9" s="40"/>
      <c r="Y9" s="25" t="s">
        <v>25</v>
      </c>
      <c r="Z9" s="110">
        <v>1</v>
      </c>
      <c r="AA9" s="110" t="s">
        <v>26</v>
      </c>
      <c r="AB9" s="121">
        <v>13</v>
      </c>
    </row>
    <row r="10" spans="1:31"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91"/>
      <c r="X10" s="115"/>
      <c r="Y10" s="115"/>
      <c r="Z10" s="115"/>
      <c r="AA10" s="115"/>
      <c r="AB10" s="115"/>
    </row>
    <row r="11" spans="1:31"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422"/>
      <c r="U11" s="689" t="s">
        <v>7</v>
      </c>
      <c r="V11" s="689"/>
      <c r="W11" s="689"/>
      <c r="X11" s="689" t="s">
        <v>8</v>
      </c>
      <c r="Y11" s="689" t="s">
        <v>31</v>
      </c>
      <c r="Z11" s="689" t="s">
        <v>97</v>
      </c>
      <c r="AA11" s="689" t="s">
        <v>43</v>
      </c>
      <c r="AB11" s="689"/>
    </row>
    <row r="12" spans="1:31" s="7" customFormat="1" ht="27.75" thickBot="1" x14ac:dyDescent="0.25">
      <c r="B12" s="689"/>
      <c r="C12" s="689"/>
      <c r="D12" s="689"/>
      <c r="E12" s="689"/>
      <c r="F12" s="689"/>
      <c r="G12" s="689"/>
      <c r="H12" s="689"/>
      <c r="I12" s="689"/>
      <c r="J12" s="689"/>
      <c r="K12" s="689"/>
      <c r="L12" s="689"/>
      <c r="M12" s="699"/>
      <c r="N12" s="689"/>
      <c r="O12" s="689"/>
      <c r="P12" s="113" t="s">
        <v>11</v>
      </c>
      <c r="Q12" s="299" t="s">
        <v>103</v>
      </c>
      <c r="R12" s="113" t="s">
        <v>44</v>
      </c>
      <c r="S12" s="113" t="s">
        <v>45</v>
      </c>
      <c r="T12" s="421" t="s">
        <v>40</v>
      </c>
      <c r="U12" s="122" t="s">
        <v>12</v>
      </c>
      <c r="V12" s="113" t="s">
        <v>13</v>
      </c>
      <c r="W12" s="163" t="s">
        <v>118</v>
      </c>
      <c r="X12" s="689"/>
      <c r="Y12" s="689"/>
      <c r="Z12" s="689"/>
      <c r="AA12" s="114" t="s">
        <v>36</v>
      </c>
      <c r="AB12" s="114" t="s">
        <v>34</v>
      </c>
    </row>
    <row r="13" spans="1:31"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15" customHeight="1" x14ac:dyDescent="0.2">
      <c r="B14" s="280"/>
      <c r="C14" s="701" t="s">
        <v>21</v>
      </c>
      <c r="D14" s="701"/>
      <c r="E14" s="701"/>
      <c r="F14" s="701"/>
      <c r="G14" s="44"/>
      <c r="H14" s="44"/>
      <c r="I14" s="358"/>
      <c r="J14" s="358"/>
      <c r="K14" s="358"/>
      <c r="L14" s="325"/>
      <c r="M14" s="44"/>
      <c r="N14" s="359"/>
      <c r="O14" s="360"/>
      <c r="P14" s="359"/>
      <c r="Q14" s="359"/>
      <c r="R14" s="361"/>
      <c r="S14" s="361"/>
      <c r="T14" s="361"/>
      <c r="U14" s="44"/>
      <c r="V14" s="362"/>
      <c r="W14" s="45"/>
      <c r="X14" s="46"/>
      <c r="Y14" s="45"/>
      <c r="Z14" s="149"/>
      <c r="AA14" s="149"/>
      <c r="AB14" s="65"/>
      <c r="AC14" s="40"/>
      <c r="AD14" s="40"/>
      <c r="AE14" s="40"/>
    </row>
    <row r="15" spans="1:31" s="36" customFormat="1" ht="46.5" customHeight="1" x14ac:dyDescent="0.2">
      <c r="B15" s="170" t="s">
        <v>172</v>
      </c>
      <c r="C15" s="708" t="s">
        <v>248</v>
      </c>
      <c r="D15" s="709"/>
      <c r="E15" s="709"/>
      <c r="F15" s="710"/>
      <c r="G15" s="177" t="s">
        <v>29</v>
      </c>
      <c r="H15" s="178" t="s">
        <v>76</v>
      </c>
      <c r="I15" s="185" t="s">
        <v>98</v>
      </c>
      <c r="J15" s="178" t="s">
        <v>87</v>
      </c>
      <c r="K15" s="179" t="s">
        <v>82</v>
      </c>
      <c r="L15" s="185" t="s">
        <v>307</v>
      </c>
      <c r="M15" s="185">
        <v>220020152</v>
      </c>
      <c r="N15" s="180">
        <f t="shared" ref="N15:N20" si="0">P15</f>
        <v>600000</v>
      </c>
      <c r="O15" s="181">
        <v>0</v>
      </c>
      <c r="P15" s="180">
        <f>Q15+T15+R15+S15</f>
        <v>600000</v>
      </c>
      <c r="Q15" s="180">
        <v>600000</v>
      </c>
      <c r="R15" s="180">
        <v>0</v>
      </c>
      <c r="S15" s="180">
        <v>0</v>
      </c>
      <c r="T15" s="180">
        <v>0</v>
      </c>
      <c r="U15" s="303" t="s">
        <v>130</v>
      </c>
      <c r="V15" s="456">
        <v>2409.5</v>
      </c>
      <c r="W15" s="182">
        <v>1</v>
      </c>
      <c r="X15" s="369">
        <v>1815</v>
      </c>
      <c r="Y15" s="182" t="s">
        <v>41</v>
      </c>
      <c r="Z15" s="272" t="s">
        <v>120</v>
      </c>
      <c r="AA15" s="183"/>
      <c r="AB15" s="170" t="s">
        <v>156</v>
      </c>
      <c r="AC15" s="101"/>
      <c r="AD15" s="460"/>
      <c r="AE15" s="460"/>
    </row>
    <row r="16" spans="1:31" s="36" customFormat="1" ht="50.25" customHeight="1" x14ac:dyDescent="0.2">
      <c r="B16" s="170" t="s">
        <v>173</v>
      </c>
      <c r="C16" s="702" t="s">
        <v>315</v>
      </c>
      <c r="D16" s="703"/>
      <c r="E16" s="703"/>
      <c r="F16" s="704"/>
      <c r="G16" s="177" t="s">
        <v>29</v>
      </c>
      <c r="H16" s="178" t="s">
        <v>76</v>
      </c>
      <c r="I16" s="185" t="s">
        <v>104</v>
      </c>
      <c r="J16" s="178" t="s">
        <v>87</v>
      </c>
      <c r="K16" s="179" t="s">
        <v>82</v>
      </c>
      <c r="L16" s="185" t="s">
        <v>140</v>
      </c>
      <c r="M16" s="185">
        <v>220020001</v>
      </c>
      <c r="N16" s="180">
        <f t="shared" si="0"/>
        <v>500000</v>
      </c>
      <c r="O16" s="181">
        <v>0</v>
      </c>
      <c r="P16" s="180">
        <f t="shared" ref="P16:P19" si="1">Q16+T16+R16+S16</f>
        <v>500000</v>
      </c>
      <c r="Q16" s="180">
        <v>500000</v>
      </c>
      <c r="R16" s="180">
        <v>0</v>
      </c>
      <c r="S16" s="180">
        <v>0</v>
      </c>
      <c r="T16" s="180">
        <v>0</v>
      </c>
      <c r="U16" s="303" t="s">
        <v>130</v>
      </c>
      <c r="V16" s="456">
        <v>600</v>
      </c>
      <c r="W16" s="182">
        <v>1</v>
      </c>
      <c r="X16" s="369">
        <v>152</v>
      </c>
      <c r="Y16" s="182" t="s">
        <v>41</v>
      </c>
      <c r="Z16" s="272" t="s">
        <v>121</v>
      </c>
      <c r="AA16" s="183"/>
      <c r="AB16" s="170" t="s">
        <v>156</v>
      </c>
      <c r="AC16" s="101"/>
      <c r="AD16" s="460"/>
      <c r="AE16" s="460"/>
    </row>
    <row r="17" spans="1:31" s="36" customFormat="1" ht="39.950000000000003" customHeight="1" x14ac:dyDescent="0.2">
      <c r="B17" s="170" t="s">
        <v>174</v>
      </c>
      <c r="C17" s="702" t="s">
        <v>287</v>
      </c>
      <c r="D17" s="703"/>
      <c r="E17" s="703"/>
      <c r="F17" s="704"/>
      <c r="G17" s="177" t="s">
        <v>29</v>
      </c>
      <c r="H17" s="178" t="s">
        <v>76</v>
      </c>
      <c r="I17" s="185" t="s">
        <v>78</v>
      </c>
      <c r="J17" s="178" t="s">
        <v>87</v>
      </c>
      <c r="K17" s="179" t="s">
        <v>82</v>
      </c>
      <c r="L17" s="185" t="s">
        <v>106</v>
      </c>
      <c r="M17" s="185" t="s">
        <v>377</v>
      </c>
      <c r="N17" s="180">
        <f t="shared" si="0"/>
        <v>1800000</v>
      </c>
      <c r="O17" s="181">
        <v>0</v>
      </c>
      <c r="P17" s="180">
        <f t="shared" ref="P17" si="2">Q17+T17+R17+S17</f>
        <v>1800000</v>
      </c>
      <c r="Q17" s="180">
        <v>1800000</v>
      </c>
      <c r="R17" s="180">
        <v>0</v>
      </c>
      <c r="S17" s="180">
        <v>0</v>
      </c>
      <c r="T17" s="180">
        <v>0</v>
      </c>
      <c r="U17" s="303"/>
      <c r="V17" s="456"/>
      <c r="W17" s="192"/>
      <c r="X17" s="369"/>
      <c r="Y17" s="192"/>
      <c r="Z17" s="272"/>
      <c r="AA17" s="335"/>
      <c r="AB17" s="241" t="s">
        <v>156</v>
      </c>
      <c r="AC17" s="101"/>
      <c r="AD17" s="460"/>
      <c r="AE17" s="460"/>
    </row>
    <row r="18" spans="1:31" s="353" customFormat="1" ht="39.950000000000003" customHeight="1" x14ac:dyDescent="0.2">
      <c r="A18" s="36"/>
      <c r="B18" s="170" t="s">
        <v>175</v>
      </c>
      <c r="C18" s="705" t="s">
        <v>288</v>
      </c>
      <c r="D18" s="706"/>
      <c r="E18" s="706"/>
      <c r="F18" s="707"/>
      <c r="G18" s="177" t="s">
        <v>29</v>
      </c>
      <c r="H18" s="178" t="s">
        <v>76</v>
      </c>
      <c r="I18" s="185" t="s">
        <v>78</v>
      </c>
      <c r="J18" s="178" t="s">
        <v>87</v>
      </c>
      <c r="K18" s="179" t="s">
        <v>82</v>
      </c>
      <c r="L18" s="185" t="s">
        <v>249</v>
      </c>
      <c r="M18" s="185" t="s">
        <v>378</v>
      </c>
      <c r="N18" s="180">
        <f t="shared" si="0"/>
        <v>2000000</v>
      </c>
      <c r="O18" s="181">
        <v>0</v>
      </c>
      <c r="P18" s="180">
        <f t="shared" si="1"/>
        <v>2000000</v>
      </c>
      <c r="Q18" s="180">
        <v>2000000</v>
      </c>
      <c r="R18" s="180">
        <v>0</v>
      </c>
      <c r="S18" s="180">
        <v>0</v>
      </c>
      <c r="T18" s="180">
        <v>0</v>
      </c>
      <c r="U18" s="303" t="s">
        <v>148</v>
      </c>
      <c r="V18" s="456">
        <v>20</v>
      </c>
      <c r="W18" s="182">
        <v>1</v>
      </c>
      <c r="X18" s="369">
        <v>139</v>
      </c>
      <c r="Y18" s="182" t="s">
        <v>41</v>
      </c>
      <c r="Z18" s="272" t="s">
        <v>121</v>
      </c>
      <c r="AA18" s="183"/>
      <c r="AB18" s="170" t="s">
        <v>156</v>
      </c>
      <c r="AC18" s="352"/>
      <c r="AD18" s="460"/>
      <c r="AE18" s="460"/>
    </row>
    <row r="19" spans="1:31" s="36" customFormat="1" ht="45.75" customHeight="1" x14ac:dyDescent="0.2">
      <c r="B19" s="170" t="s">
        <v>176</v>
      </c>
      <c r="C19" s="702" t="s">
        <v>250</v>
      </c>
      <c r="D19" s="703"/>
      <c r="E19" s="703"/>
      <c r="F19" s="704"/>
      <c r="G19" s="189" t="s">
        <v>93</v>
      </c>
      <c r="H19" s="178" t="s">
        <v>76</v>
      </c>
      <c r="I19" s="185" t="s">
        <v>99</v>
      </c>
      <c r="J19" s="178" t="s">
        <v>87</v>
      </c>
      <c r="K19" s="179" t="s">
        <v>82</v>
      </c>
      <c r="L19" s="185" t="s">
        <v>165</v>
      </c>
      <c r="M19" s="185" t="s">
        <v>379</v>
      </c>
      <c r="N19" s="180">
        <f t="shared" si="0"/>
        <v>1000000</v>
      </c>
      <c r="O19" s="253">
        <v>0</v>
      </c>
      <c r="P19" s="252">
        <f t="shared" si="1"/>
        <v>1000000</v>
      </c>
      <c r="Q19" s="252">
        <v>1000000</v>
      </c>
      <c r="R19" s="180">
        <v>0</v>
      </c>
      <c r="S19" s="180">
        <v>0</v>
      </c>
      <c r="T19" s="180">
        <v>0</v>
      </c>
      <c r="U19" s="303" t="s">
        <v>130</v>
      </c>
      <c r="V19" s="456">
        <v>620</v>
      </c>
      <c r="W19" s="187">
        <v>1</v>
      </c>
      <c r="X19" s="424">
        <v>167</v>
      </c>
      <c r="Y19" s="187" t="s">
        <v>41</v>
      </c>
      <c r="Z19" s="272" t="s">
        <v>121</v>
      </c>
      <c r="AA19" s="188"/>
      <c r="AB19" s="170" t="s">
        <v>156</v>
      </c>
      <c r="AC19" s="101"/>
      <c r="AD19" s="460"/>
      <c r="AE19" s="460"/>
    </row>
    <row r="20" spans="1:31" s="36" customFormat="1" ht="39.950000000000003" customHeight="1" x14ac:dyDescent="0.2">
      <c r="B20" s="170" t="s">
        <v>177</v>
      </c>
      <c r="C20" s="705" t="s">
        <v>251</v>
      </c>
      <c r="D20" s="706"/>
      <c r="E20" s="706"/>
      <c r="F20" s="707"/>
      <c r="G20" s="189" t="s">
        <v>93</v>
      </c>
      <c r="H20" s="178" t="s">
        <v>76</v>
      </c>
      <c r="I20" s="185" t="s">
        <v>99</v>
      </c>
      <c r="J20" s="178" t="s">
        <v>87</v>
      </c>
      <c r="K20" s="179" t="s">
        <v>82</v>
      </c>
      <c r="L20" s="190" t="s">
        <v>252</v>
      </c>
      <c r="M20" s="185" t="s">
        <v>380</v>
      </c>
      <c r="N20" s="180">
        <f t="shared" si="0"/>
        <v>200000</v>
      </c>
      <c r="O20" s="253">
        <v>0</v>
      </c>
      <c r="P20" s="252">
        <f t="shared" ref="P20" si="3">Q20+T20+R20+S20</f>
        <v>200000</v>
      </c>
      <c r="Q20" s="252">
        <v>200000</v>
      </c>
      <c r="R20" s="180">
        <v>0</v>
      </c>
      <c r="S20" s="180">
        <v>0</v>
      </c>
      <c r="T20" s="180">
        <v>0</v>
      </c>
      <c r="U20" s="303" t="s">
        <v>148</v>
      </c>
      <c r="V20" s="456">
        <v>200</v>
      </c>
      <c r="W20" s="175">
        <v>1</v>
      </c>
      <c r="X20" s="369">
        <v>213</v>
      </c>
      <c r="Y20" s="175" t="s">
        <v>41</v>
      </c>
      <c r="Z20" s="272" t="s">
        <v>121</v>
      </c>
      <c r="AA20" s="188" t="s">
        <v>156</v>
      </c>
      <c r="AB20" s="170"/>
      <c r="AD20" s="460"/>
      <c r="AE20" s="460"/>
    </row>
    <row r="21" spans="1:31" s="36" customFormat="1" ht="39.950000000000003" customHeight="1" x14ac:dyDescent="0.2">
      <c r="B21" s="170" t="s">
        <v>178</v>
      </c>
      <c r="C21" s="708" t="s">
        <v>251</v>
      </c>
      <c r="D21" s="709"/>
      <c r="E21" s="709"/>
      <c r="F21" s="710"/>
      <c r="G21" s="189" t="s">
        <v>93</v>
      </c>
      <c r="H21" s="178" t="s">
        <v>76</v>
      </c>
      <c r="I21" s="185" t="s">
        <v>99</v>
      </c>
      <c r="J21" s="178" t="s">
        <v>87</v>
      </c>
      <c r="K21" s="179" t="s">
        <v>82</v>
      </c>
      <c r="L21" s="185" t="s">
        <v>253</v>
      </c>
      <c r="M21" s="185">
        <v>220020084</v>
      </c>
      <c r="N21" s="180">
        <f t="shared" ref="N21:N22" si="4">P21</f>
        <v>500000</v>
      </c>
      <c r="O21" s="253">
        <v>0</v>
      </c>
      <c r="P21" s="252">
        <f t="shared" ref="P21:P22" si="5">Q21+T21+R21+S21</f>
        <v>500000</v>
      </c>
      <c r="Q21" s="252">
        <v>500000</v>
      </c>
      <c r="R21" s="180">
        <v>0</v>
      </c>
      <c r="S21" s="180">
        <v>0</v>
      </c>
      <c r="T21" s="180">
        <v>0</v>
      </c>
      <c r="U21" s="303" t="s">
        <v>130</v>
      </c>
      <c r="V21" s="456">
        <v>550</v>
      </c>
      <c r="W21" s="175">
        <v>1</v>
      </c>
      <c r="X21" s="369">
        <v>196</v>
      </c>
      <c r="Y21" s="175" t="s">
        <v>41</v>
      </c>
      <c r="Z21" s="272" t="s">
        <v>121</v>
      </c>
      <c r="AA21" s="188"/>
      <c r="AB21" s="170" t="s">
        <v>156</v>
      </c>
      <c r="AD21" s="460"/>
      <c r="AE21" s="460"/>
    </row>
    <row r="22" spans="1:31" s="36" customFormat="1" ht="39.950000000000003" customHeight="1" x14ac:dyDescent="0.2">
      <c r="B22" s="170" t="s">
        <v>289</v>
      </c>
      <c r="C22" s="708" t="s">
        <v>251</v>
      </c>
      <c r="D22" s="709"/>
      <c r="E22" s="709"/>
      <c r="F22" s="710"/>
      <c r="G22" s="189" t="s">
        <v>93</v>
      </c>
      <c r="H22" s="178" t="s">
        <v>76</v>
      </c>
      <c r="I22" s="185" t="s">
        <v>99</v>
      </c>
      <c r="J22" s="178" t="s">
        <v>87</v>
      </c>
      <c r="K22" s="179" t="s">
        <v>82</v>
      </c>
      <c r="L22" s="185" t="s">
        <v>254</v>
      </c>
      <c r="M22" s="185">
        <v>220020003</v>
      </c>
      <c r="N22" s="180">
        <f t="shared" si="4"/>
        <v>500000</v>
      </c>
      <c r="O22" s="253">
        <v>0</v>
      </c>
      <c r="P22" s="252">
        <f t="shared" si="5"/>
        <v>500000</v>
      </c>
      <c r="Q22" s="252">
        <v>500000</v>
      </c>
      <c r="R22" s="180">
        <v>0</v>
      </c>
      <c r="S22" s="180">
        <v>0</v>
      </c>
      <c r="T22" s="180">
        <v>0</v>
      </c>
      <c r="U22" s="303" t="s">
        <v>130</v>
      </c>
      <c r="V22" s="456">
        <v>250</v>
      </c>
      <c r="W22" s="192">
        <v>1</v>
      </c>
      <c r="X22" s="369">
        <v>426</v>
      </c>
      <c r="Y22" s="192" t="s">
        <v>41</v>
      </c>
      <c r="Z22" s="272" t="s">
        <v>121</v>
      </c>
      <c r="AA22" s="193"/>
      <c r="AB22" s="241" t="s">
        <v>156</v>
      </c>
      <c r="AD22" s="460"/>
      <c r="AE22" s="460"/>
    </row>
    <row r="23" spans="1:31" s="36" customFormat="1" ht="39.950000000000003" customHeight="1" x14ac:dyDescent="0.2">
      <c r="B23" s="170" t="s">
        <v>179</v>
      </c>
      <c r="C23" s="708" t="s">
        <v>251</v>
      </c>
      <c r="D23" s="709"/>
      <c r="E23" s="709"/>
      <c r="F23" s="710"/>
      <c r="G23" s="189" t="s">
        <v>93</v>
      </c>
      <c r="H23" s="178" t="s">
        <v>76</v>
      </c>
      <c r="I23" s="185" t="s">
        <v>99</v>
      </c>
      <c r="J23" s="178" t="s">
        <v>87</v>
      </c>
      <c r="K23" s="179" t="s">
        <v>82</v>
      </c>
      <c r="L23" s="185" t="s">
        <v>256</v>
      </c>
      <c r="M23" s="185" t="s">
        <v>381</v>
      </c>
      <c r="N23" s="180">
        <f t="shared" ref="N23" si="6">P23</f>
        <v>300000</v>
      </c>
      <c r="O23" s="253">
        <v>0</v>
      </c>
      <c r="P23" s="252">
        <f t="shared" ref="P23" si="7">Q23+T23+R23+S23</f>
        <v>300000</v>
      </c>
      <c r="Q23" s="252">
        <v>300000</v>
      </c>
      <c r="R23" s="180">
        <v>0</v>
      </c>
      <c r="S23" s="180">
        <v>0</v>
      </c>
      <c r="T23" s="180">
        <v>0</v>
      </c>
      <c r="U23" s="303" t="s">
        <v>130</v>
      </c>
      <c r="V23" s="456">
        <v>550</v>
      </c>
      <c r="W23" s="175">
        <v>1</v>
      </c>
      <c r="X23" s="424">
        <v>163</v>
      </c>
      <c r="Y23" s="175" t="s">
        <v>41</v>
      </c>
      <c r="Z23" s="272" t="s">
        <v>121</v>
      </c>
      <c r="AA23" s="188"/>
      <c r="AB23" s="170" t="s">
        <v>156</v>
      </c>
      <c r="AD23" s="460"/>
      <c r="AE23" s="460"/>
    </row>
    <row r="24" spans="1:31" s="36" customFormat="1" ht="39.950000000000003" customHeight="1" x14ac:dyDescent="0.2">
      <c r="B24" s="170" t="s">
        <v>180</v>
      </c>
      <c r="C24" s="702" t="s">
        <v>280</v>
      </c>
      <c r="D24" s="703"/>
      <c r="E24" s="703"/>
      <c r="F24" s="704"/>
      <c r="G24" s="189" t="s">
        <v>93</v>
      </c>
      <c r="H24" s="178" t="s">
        <v>76</v>
      </c>
      <c r="I24" s="185" t="s">
        <v>99</v>
      </c>
      <c r="J24" s="178" t="s">
        <v>87</v>
      </c>
      <c r="K24" s="179" t="s">
        <v>82</v>
      </c>
      <c r="L24" s="329" t="s">
        <v>281</v>
      </c>
      <c r="M24" s="185" t="s">
        <v>382</v>
      </c>
      <c r="N24" s="180">
        <f t="shared" ref="N24:N25" si="8">P24</f>
        <v>1000000</v>
      </c>
      <c r="O24" s="253">
        <v>0</v>
      </c>
      <c r="P24" s="252">
        <f t="shared" ref="P24:P25" si="9">Q24+T24+R24+S24</f>
        <v>1000000</v>
      </c>
      <c r="Q24" s="252">
        <v>1000000</v>
      </c>
      <c r="R24" s="180">
        <v>0</v>
      </c>
      <c r="S24" s="180">
        <v>0</v>
      </c>
      <c r="T24" s="180">
        <v>0</v>
      </c>
      <c r="U24" s="303" t="s">
        <v>149</v>
      </c>
      <c r="V24" s="456">
        <v>1</v>
      </c>
      <c r="W24" s="192">
        <v>1</v>
      </c>
      <c r="X24" s="423">
        <v>389</v>
      </c>
      <c r="Y24" s="192" t="s">
        <v>41</v>
      </c>
      <c r="Z24" s="376" t="s">
        <v>121</v>
      </c>
      <c r="AA24" s="341"/>
      <c r="AB24" s="170" t="s">
        <v>156</v>
      </c>
      <c r="AC24" s="101"/>
      <c r="AD24" s="460"/>
      <c r="AE24" s="460"/>
    </row>
    <row r="25" spans="1:31" s="36" customFormat="1" ht="39.950000000000003" customHeight="1" x14ac:dyDescent="0.2">
      <c r="B25" s="170" t="s">
        <v>290</v>
      </c>
      <c r="C25" s="702" t="s">
        <v>286</v>
      </c>
      <c r="D25" s="703"/>
      <c r="E25" s="703"/>
      <c r="F25" s="704"/>
      <c r="G25" s="189" t="s">
        <v>93</v>
      </c>
      <c r="H25" s="178" t="s">
        <v>76</v>
      </c>
      <c r="I25" s="185" t="s">
        <v>99</v>
      </c>
      <c r="J25" s="178" t="s">
        <v>87</v>
      </c>
      <c r="K25" s="179" t="s">
        <v>82</v>
      </c>
      <c r="L25" s="329" t="s">
        <v>140</v>
      </c>
      <c r="M25" s="185">
        <v>220020001</v>
      </c>
      <c r="N25" s="438">
        <f t="shared" si="8"/>
        <v>250000</v>
      </c>
      <c r="O25" s="253"/>
      <c r="P25" s="180">
        <f t="shared" si="9"/>
        <v>250000</v>
      </c>
      <c r="Q25" s="333">
        <v>250000</v>
      </c>
      <c r="R25" s="180">
        <v>0</v>
      </c>
      <c r="S25" s="180">
        <v>0</v>
      </c>
      <c r="T25" s="180">
        <v>0</v>
      </c>
      <c r="U25" s="334" t="s">
        <v>130</v>
      </c>
      <c r="V25" s="456">
        <v>900</v>
      </c>
      <c r="W25" s="192">
        <v>1</v>
      </c>
      <c r="X25" s="439">
        <v>413</v>
      </c>
      <c r="Y25" s="192" t="s">
        <v>41</v>
      </c>
      <c r="Z25" s="373" t="s">
        <v>121</v>
      </c>
      <c r="AA25" s="193"/>
      <c r="AB25" s="170" t="s">
        <v>156</v>
      </c>
      <c r="AD25" s="460"/>
      <c r="AE25" s="460"/>
    </row>
    <row r="26" spans="1:31" s="36" customFormat="1" ht="39.950000000000003" customHeight="1" x14ac:dyDescent="0.2">
      <c r="B26" s="170" t="s">
        <v>340</v>
      </c>
      <c r="C26" s="708" t="s">
        <v>313</v>
      </c>
      <c r="D26" s="709"/>
      <c r="E26" s="709"/>
      <c r="F26" s="710"/>
      <c r="G26" s="189" t="s">
        <v>93</v>
      </c>
      <c r="H26" s="178" t="s">
        <v>76</v>
      </c>
      <c r="I26" s="185" t="s">
        <v>99</v>
      </c>
      <c r="J26" s="178" t="s">
        <v>87</v>
      </c>
      <c r="K26" s="179" t="s">
        <v>82</v>
      </c>
      <c r="L26" s="329" t="s">
        <v>314</v>
      </c>
      <c r="M26" s="185" t="s">
        <v>383</v>
      </c>
      <c r="N26" s="438">
        <f t="shared" ref="N26" si="10">P26</f>
        <v>2500000</v>
      </c>
      <c r="O26" s="253"/>
      <c r="P26" s="180">
        <f t="shared" ref="P26" si="11">Q26+T26+R26+S26</f>
        <v>2500000</v>
      </c>
      <c r="Q26" s="333">
        <v>2500000</v>
      </c>
      <c r="R26" s="180">
        <v>0</v>
      </c>
      <c r="S26" s="180">
        <v>0</v>
      </c>
      <c r="T26" s="180">
        <v>0</v>
      </c>
      <c r="U26" s="334" t="s">
        <v>130</v>
      </c>
      <c r="V26" s="456">
        <v>900</v>
      </c>
      <c r="W26" s="192">
        <v>1</v>
      </c>
      <c r="X26" s="439">
        <v>413</v>
      </c>
      <c r="Y26" s="192" t="s">
        <v>41</v>
      </c>
      <c r="Z26" s="373" t="s">
        <v>122</v>
      </c>
      <c r="AA26" s="486"/>
      <c r="AB26" s="392" t="s">
        <v>156</v>
      </c>
      <c r="AD26" s="460"/>
      <c r="AE26" s="460"/>
    </row>
    <row r="27" spans="1:31" ht="5.25" customHeight="1" thickBot="1" x14ac:dyDescent="0.25">
      <c r="A27" s="36"/>
      <c r="B27" s="364"/>
      <c r="C27" s="711"/>
      <c r="D27" s="712"/>
      <c r="E27" s="712"/>
      <c r="F27" s="713"/>
      <c r="G27" s="425"/>
      <c r="H27" s="394"/>
      <c r="I27" s="394"/>
      <c r="J27" s="394"/>
      <c r="K27" s="395"/>
      <c r="L27" s="394"/>
      <c r="M27" s="425"/>
      <c r="N27" s="398"/>
      <c r="O27" s="399"/>
      <c r="P27" s="257"/>
      <c r="Q27" s="398"/>
      <c r="R27" s="398"/>
      <c r="S27" s="398"/>
      <c r="T27" s="398"/>
      <c r="U27" s="400" t="s">
        <v>147</v>
      </c>
      <c r="V27" s="464">
        <v>1</v>
      </c>
      <c r="W27" s="401">
        <v>1</v>
      </c>
      <c r="X27" s="426">
        <v>407</v>
      </c>
      <c r="Y27" s="401" t="s">
        <v>41</v>
      </c>
      <c r="Z27" s="427" t="s">
        <v>121</v>
      </c>
      <c r="AA27" s="428"/>
      <c r="AB27" s="275" t="s">
        <v>156</v>
      </c>
      <c r="AD27" s="460"/>
      <c r="AE27" s="460"/>
    </row>
    <row r="28" spans="1:31" ht="13.5" thickBot="1" x14ac:dyDescent="0.25">
      <c r="M28" s="153"/>
      <c r="N28" s="13">
        <f>SUM(N15:N27)</f>
        <v>11150000</v>
      </c>
      <c r="O28" s="137"/>
      <c r="P28" s="13">
        <f>SUM(P15:P27)</f>
        <v>11150000</v>
      </c>
      <c r="Q28" s="13">
        <f>SUM(Q15:Q27)</f>
        <v>11150000</v>
      </c>
      <c r="R28" s="13">
        <f>SUM(R15:R27)</f>
        <v>0</v>
      </c>
      <c r="S28" s="13">
        <f>SUM(S15:S27)</f>
        <v>0</v>
      </c>
      <c r="T28" s="13">
        <f>SUM(T15:T27)</f>
        <v>0</v>
      </c>
    </row>
    <row r="29" spans="1:31" ht="23.25" customHeight="1" x14ac:dyDescent="0.2">
      <c r="H29" s="35" t="s">
        <v>241</v>
      </c>
    </row>
    <row r="30" spans="1:31" x14ac:dyDescent="0.2">
      <c r="L30" s="274"/>
      <c r="Q30" s="414"/>
      <c r="W30" s="687" t="s">
        <v>105</v>
      </c>
      <c r="X30" s="687"/>
      <c r="Y30" s="687"/>
      <c r="Z30" s="687"/>
      <c r="AA30" s="687"/>
      <c r="AB30" s="687"/>
    </row>
    <row r="31" spans="1:31" x14ac:dyDescent="0.2">
      <c r="W31" s="688" t="s">
        <v>16</v>
      </c>
      <c r="X31" s="688"/>
      <c r="Y31" s="688"/>
      <c r="Z31" s="688"/>
      <c r="AA31" s="688"/>
      <c r="AB31" s="688"/>
    </row>
    <row r="33" spans="17:17" x14ac:dyDescent="0.2">
      <c r="Q33" s="47"/>
    </row>
  </sheetData>
  <mergeCells count="40">
    <mergeCell ref="C22:F22"/>
    <mergeCell ref="C23:F23"/>
    <mergeCell ref="C27:F27"/>
    <mergeCell ref="C24:F24"/>
    <mergeCell ref="C25:F25"/>
    <mergeCell ref="C26:F26"/>
    <mergeCell ref="C19:F19"/>
    <mergeCell ref="C20:F20"/>
    <mergeCell ref="C21:F21"/>
    <mergeCell ref="C15:F15"/>
    <mergeCell ref="C16:F16"/>
    <mergeCell ref="C18:F18"/>
    <mergeCell ref="C17:F17"/>
    <mergeCell ref="H11:H12"/>
    <mergeCell ref="G11:G12"/>
    <mergeCell ref="B11:B12"/>
    <mergeCell ref="C11:F12"/>
    <mergeCell ref="C14:F14"/>
    <mergeCell ref="J11:J12"/>
    <mergeCell ref="K11:K12"/>
    <mergeCell ref="L3:Q3"/>
    <mergeCell ref="L4:Q4"/>
    <mergeCell ref="I11:I12"/>
    <mergeCell ref="U6:X6"/>
    <mergeCell ref="U11:W11"/>
    <mergeCell ref="P11:S11"/>
    <mergeCell ref="L8:Q8"/>
    <mergeCell ref="L9:R9"/>
    <mergeCell ref="L7:Q7"/>
    <mergeCell ref="L5:R6"/>
    <mergeCell ref="O11:O12"/>
    <mergeCell ref="N11:N12"/>
    <mergeCell ref="M11:M12"/>
    <mergeCell ref="L11:L12"/>
    <mergeCell ref="W30:AB30"/>
    <mergeCell ref="W31:AB31"/>
    <mergeCell ref="AA11:AB11"/>
    <mergeCell ref="Z11:Z12"/>
    <mergeCell ref="X11:X12"/>
    <mergeCell ref="Y11:Y12"/>
  </mergeCells>
  <phoneticPr fontId="0" type="noConversion"/>
  <printOptions horizontalCentered="1"/>
  <pageMargins left="0" right="0" top="0" bottom="0" header="0.19685039370078741" footer="0"/>
  <pageSetup paperSize="5" scale="6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topLeftCell="A10" zoomScaleSheetLayoutView="100" workbookViewId="0">
      <selection activeCell="O27" sqref="O27:P27"/>
    </sheetView>
  </sheetViews>
  <sheetFormatPr baseColWidth="10" defaultRowHeight="12.75" x14ac:dyDescent="0.2"/>
  <cols>
    <col min="1" max="1" width="2.7109375" style="35" customWidth="1"/>
    <col min="2" max="2" width="8.42578125" style="35" customWidth="1"/>
    <col min="3" max="5" width="10.7109375" style="35" customWidth="1"/>
    <col min="6" max="6" width="12.5703125" style="35" customWidth="1"/>
    <col min="7" max="7" width="8.140625" style="35" customWidth="1"/>
    <col min="8" max="8" width="5.7109375" style="35" customWidth="1"/>
    <col min="9" max="9" width="7.5703125" style="35" customWidth="1"/>
    <col min="10" max="10" width="10.42578125" style="35" customWidth="1"/>
    <col min="11" max="11" width="19.28515625" style="35" customWidth="1"/>
    <col min="12" max="12" width="16.7109375" style="35" customWidth="1"/>
    <col min="13" max="13" width="7.42578125" style="35" customWidth="1"/>
    <col min="14" max="16" width="12.7109375" style="35" customWidth="1"/>
    <col min="17" max="17" width="12.140625" style="35" customWidth="1"/>
    <col min="18" max="18" width="9.140625" style="35" customWidth="1"/>
    <col min="19" max="19" width="8.28515625" style="35" customWidth="1"/>
    <col min="20" max="20" width="9.42578125" style="35" customWidth="1"/>
    <col min="21" max="22" width="10" style="35" customWidth="1"/>
    <col min="23" max="23" width="6.7109375" style="35" customWidth="1"/>
    <col min="24" max="24" width="7.85546875" style="35" customWidth="1"/>
    <col min="25" max="25" width="1.140625" style="35" customWidth="1"/>
    <col min="26" max="16384" width="11.42578125" style="35"/>
  </cols>
  <sheetData>
    <row r="1" spans="1:26" ht="13.5" thickBot="1" x14ac:dyDescent="0.25"/>
    <row r="2" spans="1:26" x14ac:dyDescent="0.2">
      <c r="B2" s="90"/>
      <c r="C2" s="91"/>
      <c r="D2" s="91"/>
      <c r="E2" s="91"/>
      <c r="F2" s="91"/>
      <c r="G2" s="91"/>
      <c r="H2" s="91"/>
      <c r="I2" s="91"/>
      <c r="J2" s="91"/>
      <c r="K2" s="91"/>
      <c r="L2" s="91"/>
      <c r="M2" s="91"/>
      <c r="N2" s="91"/>
      <c r="O2" s="91"/>
      <c r="P2" s="91"/>
      <c r="Q2" s="91"/>
      <c r="R2" s="91"/>
      <c r="S2" s="91"/>
      <c r="T2" s="91"/>
      <c r="U2" s="91"/>
      <c r="V2" s="91"/>
      <c r="W2" s="91"/>
      <c r="X2" s="92"/>
      <c r="Y2" s="93"/>
      <c r="Z2" s="40"/>
    </row>
    <row r="3" spans="1:26" ht="15.75" x14ac:dyDescent="0.25">
      <c r="A3" s="94"/>
      <c r="B3" s="93"/>
      <c r="C3" s="117"/>
      <c r="D3" s="15" t="s">
        <v>70</v>
      </c>
      <c r="E3" s="40"/>
      <c r="F3" s="15"/>
      <c r="G3" s="40"/>
      <c r="H3" s="117"/>
      <c r="I3" s="117"/>
      <c r="J3" s="117"/>
      <c r="K3" s="700" t="s">
        <v>23</v>
      </c>
      <c r="L3" s="700"/>
      <c r="M3" s="700"/>
      <c r="N3" s="700"/>
      <c r="O3" s="700"/>
      <c r="P3" s="700"/>
      <c r="Q3" s="117"/>
      <c r="R3" s="109" t="s">
        <v>48</v>
      </c>
      <c r="S3" s="15" t="s">
        <v>81</v>
      </c>
      <c r="V3" s="40"/>
      <c r="W3" s="117"/>
      <c r="X3" s="118"/>
      <c r="Y3" s="145"/>
      <c r="Z3" s="117"/>
    </row>
    <row r="4" spans="1:26" ht="15.75" x14ac:dyDescent="0.25">
      <c r="A4" s="94"/>
      <c r="B4" s="93"/>
      <c r="C4" s="117"/>
      <c r="D4" s="111" t="s">
        <v>47</v>
      </c>
      <c r="E4" s="15"/>
      <c r="F4" s="15"/>
      <c r="G4" s="22"/>
      <c r="H4" s="117"/>
      <c r="I4" s="117"/>
      <c r="J4" s="117"/>
      <c r="K4" s="700" t="s">
        <v>24</v>
      </c>
      <c r="L4" s="700"/>
      <c r="M4" s="700"/>
      <c r="N4" s="700"/>
      <c r="O4" s="700"/>
      <c r="P4" s="700"/>
      <c r="Q4" s="117"/>
      <c r="R4" s="117"/>
      <c r="S4" s="117"/>
      <c r="T4" s="117"/>
      <c r="U4" s="117"/>
      <c r="V4" s="117"/>
      <c r="W4" s="117"/>
      <c r="X4" s="118"/>
      <c r="Y4" s="145"/>
      <c r="Z4" s="117"/>
    </row>
    <row r="5" spans="1:26" ht="12.75" customHeight="1" x14ac:dyDescent="0.2">
      <c r="A5" s="94"/>
      <c r="B5" s="93"/>
      <c r="C5" s="95"/>
      <c r="D5" s="111" t="s">
        <v>52</v>
      </c>
      <c r="E5" s="15"/>
      <c r="F5" s="111"/>
      <c r="G5" s="111"/>
      <c r="H5" s="95"/>
      <c r="I5" s="95"/>
      <c r="J5" s="95"/>
      <c r="K5" s="697" t="s">
        <v>69</v>
      </c>
      <c r="L5" s="697"/>
      <c r="M5" s="697"/>
      <c r="N5" s="697"/>
      <c r="O5" s="697"/>
      <c r="P5" s="697"/>
      <c r="Q5" s="166"/>
      <c r="R5" s="95"/>
      <c r="S5" s="95"/>
      <c r="T5" s="95"/>
      <c r="U5" s="95"/>
      <c r="V5" s="95"/>
      <c r="W5" s="95"/>
      <c r="X5" s="119"/>
      <c r="Y5" s="146"/>
      <c r="Z5" s="95"/>
    </row>
    <row r="6" spans="1:26" x14ac:dyDescent="0.2">
      <c r="B6" s="16"/>
      <c r="C6" s="40"/>
      <c r="D6" s="111" t="s">
        <v>51</v>
      </c>
      <c r="E6" s="165" t="str">
        <f>'AGUA POTABLE 1'!E6</f>
        <v xml:space="preserve"> FEBRERO 2017</v>
      </c>
      <c r="F6" s="15"/>
      <c r="G6" s="40"/>
      <c r="H6" s="40"/>
      <c r="I6" s="40"/>
      <c r="J6" s="40"/>
      <c r="K6" s="697"/>
      <c r="L6" s="697"/>
      <c r="M6" s="697"/>
      <c r="N6" s="697"/>
      <c r="O6" s="697"/>
      <c r="P6" s="697"/>
      <c r="Q6" s="166"/>
      <c r="R6" s="690" t="s">
        <v>33</v>
      </c>
      <c r="S6" s="690"/>
      <c r="T6" s="690"/>
      <c r="U6" s="690"/>
      <c r="V6" s="23"/>
      <c r="W6" s="40"/>
      <c r="X6" s="94"/>
      <c r="Y6" s="93"/>
      <c r="Z6" s="40"/>
    </row>
    <row r="7" spans="1:26" x14ac:dyDescent="0.2">
      <c r="B7" s="16"/>
      <c r="C7" s="40"/>
      <c r="D7" s="111" t="s">
        <v>57</v>
      </c>
      <c r="E7" s="40"/>
      <c r="F7" s="15"/>
      <c r="G7" s="40"/>
      <c r="H7" s="22"/>
      <c r="I7" s="22"/>
      <c r="J7" s="22"/>
      <c r="K7" s="696" t="s">
        <v>50</v>
      </c>
      <c r="L7" s="696"/>
      <c r="M7" s="696"/>
      <c r="N7" s="696"/>
      <c r="O7" s="696"/>
      <c r="P7" s="696"/>
      <c r="Q7" s="22"/>
      <c r="R7" s="25" t="s">
        <v>37</v>
      </c>
      <c r="S7" s="24" t="s">
        <v>38</v>
      </c>
      <c r="U7" s="40"/>
      <c r="V7" s="40"/>
      <c r="W7" s="40"/>
      <c r="X7" s="94"/>
      <c r="Y7" s="93"/>
      <c r="Z7" s="40"/>
    </row>
    <row r="8" spans="1:26" x14ac:dyDescent="0.2">
      <c r="B8" s="16"/>
      <c r="C8" s="40"/>
      <c r="D8" s="111" t="s">
        <v>58</v>
      </c>
      <c r="E8" s="15"/>
      <c r="F8" s="15"/>
      <c r="G8" s="40"/>
      <c r="H8" s="95"/>
      <c r="I8" s="95"/>
      <c r="J8" s="95"/>
      <c r="K8" s="694" t="s">
        <v>283</v>
      </c>
      <c r="L8" s="694"/>
      <c r="M8" s="694"/>
      <c r="N8" s="694"/>
      <c r="O8" s="694"/>
      <c r="P8" s="694"/>
      <c r="Q8" s="42"/>
      <c r="R8" s="25" t="s">
        <v>35</v>
      </c>
      <c r="S8" s="24" t="s">
        <v>39</v>
      </c>
      <c r="U8" s="40"/>
      <c r="V8" s="23"/>
      <c r="W8" s="23"/>
      <c r="X8" s="94"/>
      <c r="Y8" s="93"/>
      <c r="Z8" s="40"/>
    </row>
    <row r="9" spans="1:26" ht="13.5" thickBot="1" x14ac:dyDescent="0.25">
      <c r="B9" s="144"/>
      <c r="C9" s="96"/>
      <c r="D9" s="96"/>
      <c r="E9" s="96"/>
      <c r="F9" s="96"/>
      <c r="G9" s="96"/>
      <c r="H9" s="96"/>
      <c r="I9" s="96"/>
      <c r="J9" s="96"/>
      <c r="K9" s="695" t="s">
        <v>22</v>
      </c>
      <c r="L9" s="695"/>
      <c r="M9" s="695"/>
      <c r="N9" s="695"/>
      <c r="O9" s="695"/>
      <c r="P9" s="695"/>
      <c r="Q9" s="168"/>
      <c r="R9" s="96"/>
      <c r="S9" s="96"/>
      <c r="T9" s="96"/>
      <c r="U9" s="17" t="s">
        <v>25</v>
      </c>
      <c r="V9" s="18">
        <v>10</v>
      </c>
      <c r="W9" s="18" t="s">
        <v>26</v>
      </c>
      <c r="X9" s="121">
        <f>'AGUA POTABLE 1'!$AB$9</f>
        <v>13</v>
      </c>
      <c r="Y9" s="147"/>
      <c r="Z9" s="116"/>
    </row>
    <row r="10" spans="1:26" s="40" customFormat="1" ht="6.75" customHeight="1" thickBot="1" x14ac:dyDescent="0.25">
      <c r="U10" s="25"/>
      <c r="V10" s="110"/>
      <c r="W10" s="110"/>
      <c r="X10" s="116"/>
    </row>
    <row r="11" spans="1:26" s="7" customFormat="1" ht="27" customHeight="1" thickBot="1" x14ac:dyDescent="0.25">
      <c r="A11" s="39"/>
      <c r="B11" s="689" t="s">
        <v>88</v>
      </c>
      <c r="C11" s="689" t="s">
        <v>0</v>
      </c>
      <c r="D11" s="689"/>
      <c r="E11" s="689"/>
      <c r="F11" s="689"/>
      <c r="G11" s="689" t="s">
        <v>1</v>
      </c>
      <c r="H11" s="689" t="s">
        <v>2</v>
      </c>
      <c r="I11" s="689" t="s">
        <v>3</v>
      </c>
      <c r="J11" s="689" t="s">
        <v>89</v>
      </c>
      <c r="K11" s="689" t="s">
        <v>4</v>
      </c>
      <c r="L11" s="689" t="s">
        <v>5</v>
      </c>
      <c r="M11" s="689" t="s">
        <v>19</v>
      </c>
      <c r="N11" s="689" t="s">
        <v>6</v>
      </c>
      <c r="O11" s="689"/>
      <c r="P11" s="689"/>
      <c r="Q11" s="689"/>
      <c r="R11" s="689" t="s">
        <v>7</v>
      </c>
      <c r="S11" s="689"/>
      <c r="T11" s="689"/>
      <c r="U11" s="689" t="s">
        <v>8</v>
      </c>
      <c r="V11" s="689" t="s">
        <v>31</v>
      </c>
      <c r="W11" s="689" t="s">
        <v>91</v>
      </c>
      <c r="X11" s="689" t="s">
        <v>10</v>
      </c>
      <c r="Z11" s="39"/>
    </row>
    <row r="12" spans="1:26" s="7" customFormat="1" ht="27" customHeight="1" thickBot="1" x14ac:dyDescent="0.25">
      <c r="B12" s="689"/>
      <c r="C12" s="689"/>
      <c r="D12" s="689"/>
      <c r="E12" s="689"/>
      <c r="F12" s="689"/>
      <c r="G12" s="689"/>
      <c r="H12" s="689"/>
      <c r="I12" s="689"/>
      <c r="J12" s="689"/>
      <c r="K12" s="689"/>
      <c r="L12" s="689"/>
      <c r="M12" s="689"/>
      <c r="N12" s="122" t="s">
        <v>11</v>
      </c>
      <c r="O12" s="299" t="s">
        <v>103</v>
      </c>
      <c r="P12" s="134" t="s">
        <v>49</v>
      </c>
      <c r="Q12" s="122" t="s">
        <v>40</v>
      </c>
      <c r="R12" s="122" t="s">
        <v>12</v>
      </c>
      <c r="S12" s="122" t="s">
        <v>13</v>
      </c>
      <c r="T12" s="164" t="s">
        <v>118</v>
      </c>
      <c r="U12" s="689"/>
      <c r="V12" s="689"/>
      <c r="W12" s="689"/>
      <c r="X12" s="689"/>
    </row>
    <row r="13" spans="1:26" s="40" customFormat="1" ht="4.5" customHeight="1" thickBot="1" x14ac:dyDescent="0.25">
      <c r="B13" s="87"/>
      <c r="C13" s="87"/>
      <c r="D13" s="87"/>
      <c r="E13" s="87"/>
      <c r="F13" s="87"/>
      <c r="G13" s="87"/>
      <c r="H13" s="87"/>
      <c r="I13" s="87"/>
      <c r="J13" s="87"/>
      <c r="K13" s="87"/>
      <c r="L13" s="87"/>
      <c r="M13" s="87"/>
      <c r="N13" s="87"/>
      <c r="O13" s="87"/>
      <c r="P13" s="87"/>
      <c r="Q13" s="87"/>
      <c r="R13" s="87"/>
      <c r="S13" s="87"/>
      <c r="T13" s="87"/>
      <c r="U13" s="87"/>
      <c r="V13" s="87"/>
      <c r="W13" s="87"/>
      <c r="X13" s="87"/>
    </row>
    <row r="14" spans="1:26" ht="24.95" customHeight="1" x14ac:dyDescent="0.2">
      <c r="B14" s="88">
        <v>11</v>
      </c>
      <c r="C14" s="796" t="s">
        <v>15</v>
      </c>
      <c r="D14" s="796"/>
      <c r="E14" s="796"/>
      <c r="F14" s="796"/>
      <c r="G14" s="197"/>
      <c r="H14" s="197"/>
      <c r="I14" s="198"/>
      <c r="J14" s="198"/>
      <c r="K14" s="199"/>
      <c r="L14" s="200"/>
      <c r="M14" s="194"/>
      <c r="N14" s="201"/>
      <c r="O14" s="202"/>
      <c r="P14" s="202"/>
      <c r="Q14" s="49"/>
      <c r="R14" s="89"/>
      <c r="S14" s="89"/>
      <c r="T14" s="195"/>
      <c r="U14" s="203"/>
      <c r="V14" s="195"/>
      <c r="W14" s="204"/>
      <c r="X14" s="204"/>
      <c r="Y14" s="98"/>
    </row>
    <row r="15" spans="1:26" ht="24.95" customHeight="1" x14ac:dyDescent="0.2">
      <c r="B15" s="60">
        <v>1000</v>
      </c>
      <c r="C15" s="797" t="s">
        <v>71</v>
      </c>
      <c r="D15" s="798"/>
      <c r="E15" s="798"/>
      <c r="F15" s="799"/>
      <c r="G15" s="205"/>
      <c r="H15" s="205"/>
      <c r="I15" s="206"/>
      <c r="J15" s="206"/>
      <c r="K15" s="207"/>
      <c r="L15" s="208"/>
      <c r="M15" s="209"/>
      <c r="N15" s="210"/>
      <c r="O15" s="211"/>
      <c r="P15" s="211"/>
      <c r="Q15" s="50"/>
      <c r="R15" s="51"/>
      <c r="S15" s="51"/>
      <c r="T15" s="212"/>
      <c r="U15" s="213"/>
      <c r="V15" s="212"/>
      <c r="W15" s="214"/>
      <c r="X15" s="214"/>
      <c r="Y15" s="98"/>
    </row>
    <row r="16" spans="1:26" s="37" customFormat="1" ht="24.95" customHeight="1" x14ac:dyDescent="0.2">
      <c r="B16" s="138">
        <v>121</v>
      </c>
      <c r="C16" s="795" t="s">
        <v>85</v>
      </c>
      <c r="D16" s="795"/>
      <c r="E16" s="795"/>
      <c r="F16" s="795"/>
      <c r="G16" s="170" t="s">
        <v>18</v>
      </c>
      <c r="H16" s="57">
        <v>11</v>
      </c>
      <c r="I16" s="131"/>
      <c r="J16" s="131"/>
      <c r="K16" s="215" t="s">
        <v>14</v>
      </c>
      <c r="L16" s="216">
        <f>N16</f>
        <v>500000</v>
      </c>
      <c r="M16" s="217">
        <v>0</v>
      </c>
      <c r="N16" s="284">
        <f>O16+Q16</f>
        <v>500000</v>
      </c>
      <c r="O16" s="216">
        <v>500000</v>
      </c>
      <c r="P16" s="216">
        <v>0</v>
      </c>
      <c r="Q16" s="216">
        <v>0</v>
      </c>
      <c r="R16" s="57"/>
      <c r="S16" s="57"/>
      <c r="T16" s="218">
        <v>1</v>
      </c>
      <c r="U16" s="59"/>
      <c r="V16" s="218"/>
      <c r="W16" s="219"/>
      <c r="X16" s="219"/>
      <c r="Y16" s="98"/>
    </row>
    <row r="17" spans="2:25" s="37" customFormat="1" ht="24.95" customHeight="1" x14ac:dyDescent="0.2">
      <c r="B17" s="227">
        <v>3500</v>
      </c>
      <c r="C17" s="802" t="s">
        <v>72</v>
      </c>
      <c r="D17" s="803"/>
      <c r="E17" s="803"/>
      <c r="F17" s="804"/>
      <c r="G17" s="281"/>
      <c r="H17" s="229"/>
      <c r="I17" s="230"/>
      <c r="J17" s="230"/>
      <c r="K17" s="231"/>
      <c r="L17" s="232"/>
      <c r="M17" s="233"/>
      <c r="N17" s="234"/>
      <c r="O17" s="235"/>
      <c r="P17" s="235"/>
      <c r="Q17" s="236"/>
      <c r="R17" s="229"/>
      <c r="S17" s="229"/>
      <c r="T17" s="228"/>
      <c r="U17" s="237"/>
      <c r="V17" s="238"/>
      <c r="W17" s="239"/>
      <c r="X17" s="239"/>
      <c r="Y17" s="98"/>
    </row>
    <row r="18" spans="2:25" s="37" customFormat="1" ht="24.95" customHeight="1" x14ac:dyDescent="0.2">
      <c r="B18" s="240">
        <v>355</v>
      </c>
      <c r="C18" s="805" t="s">
        <v>73</v>
      </c>
      <c r="D18" s="805"/>
      <c r="E18" s="805"/>
      <c r="F18" s="805"/>
      <c r="G18" s="241" t="s">
        <v>18</v>
      </c>
      <c r="H18" s="229">
        <v>11</v>
      </c>
      <c r="I18" s="230"/>
      <c r="J18" s="230"/>
      <c r="K18" s="242" t="s">
        <v>14</v>
      </c>
      <c r="L18" s="236">
        <f>N18</f>
        <v>224260.93</v>
      </c>
      <c r="M18" s="243">
        <v>0</v>
      </c>
      <c r="N18" s="285">
        <f>O18+Q24</f>
        <v>224260.93</v>
      </c>
      <c r="O18" s="236">
        <v>224260.93</v>
      </c>
      <c r="P18" s="236">
        <v>0</v>
      </c>
      <c r="Q18" s="236">
        <v>0</v>
      </c>
      <c r="R18" s="229"/>
      <c r="S18" s="229"/>
      <c r="T18" s="244">
        <v>1</v>
      </c>
      <c r="U18" s="237"/>
      <c r="V18" s="238"/>
      <c r="W18" s="239"/>
      <c r="X18" s="239"/>
      <c r="Y18" s="98"/>
    </row>
    <row r="19" spans="2:25" s="37" customFormat="1" ht="24.95" customHeight="1" x14ac:dyDescent="0.2">
      <c r="B19" s="227">
        <v>2000</v>
      </c>
      <c r="C19" s="802" t="s">
        <v>170</v>
      </c>
      <c r="D19" s="803"/>
      <c r="E19" s="803"/>
      <c r="F19" s="804"/>
      <c r="G19" s="281"/>
      <c r="H19" s="229"/>
      <c r="I19" s="230"/>
      <c r="J19" s="230"/>
      <c r="K19" s="231"/>
      <c r="L19" s="236"/>
      <c r="M19" s="233"/>
      <c r="N19" s="283"/>
      <c r="O19" s="282"/>
      <c r="P19" s="235"/>
      <c r="Q19" s="236"/>
      <c r="R19" s="229"/>
      <c r="S19" s="229"/>
      <c r="T19" s="244"/>
      <c r="U19" s="237"/>
      <c r="V19" s="238"/>
      <c r="W19" s="239"/>
      <c r="X19" s="239"/>
      <c r="Y19" s="255"/>
    </row>
    <row r="20" spans="2:25" s="37" customFormat="1" ht="24.95" customHeight="1" x14ac:dyDescent="0.2">
      <c r="B20" s="298">
        <v>213</v>
      </c>
      <c r="C20" s="809" t="s">
        <v>102</v>
      </c>
      <c r="D20" s="809"/>
      <c r="E20" s="809"/>
      <c r="F20" s="809"/>
      <c r="G20" s="287"/>
      <c r="H20" s="288"/>
      <c r="I20" s="289"/>
      <c r="J20" s="289"/>
      <c r="K20" s="231" t="s">
        <v>14</v>
      </c>
      <c r="L20" s="236">
        <f>N20</f>
        <v>50000</v>
      </c>
      <c r="M20" s="243">
        <v>0</v>
      </c>
      <c r="N20" s="285">
        <f>O20</f>
        <v>50000</v>
      </c>
      <c r="O20" s="236">
        <v>50000</v>
      </c>
      <c r="P20" s="236">
        <v>0</v>
      </c>
      <c r="Q20" s="236">
        <v>0</v>
      </c>
      <c r="R20" s="229"/>
      <c r="S20" s="229"/>
      <c r="T20" s="244">
        <v>1</v>
      </c>
      <c r="U20" s="295"/>
      <c r="V20" s="296"/>
      <c r="W20" s="297"/>
      <c r="X20" s="297"/>
      <c r="Y20" s="255"/>
    </row>
    <row r="21" spans="2:25" s="37" customFormat="1" ht="24.95" customHeight="1" x14ac:dyDescent="0.2">
      <c r="B21" s="286">
        <v>6200</v>
      </c>
      <c r="C21" s="802" t="s">
        <v>101</v>
      </c>
      <c r="D21" s="803"/>
      <c r="E21" s="803"/>
      <c r="F21" s="804"/>
      <c r="G21" s="287"/>
      <c r="H21" s="288"/>
      <c r="I21" s="289"/>
      <c r="J21" s="289"/>
      <c r="K21" s="290"/>
      <c r="L21" s="236"/>
      <c r="M21" s="291"/>
      <c r="N21" s="283"/>
      <c r="O21" s="292"/>
      <c r="P21" s="293"/>
      <c r="Q21" s="294"/>
      <c r="R21" s="288"/>
      <c r="S21" s="288"/>
      <c r="T21" s="254"/>
      <c r="U21" s="295"/>
      <c r="V21" s="296"/>
      <c r="W21" s="297"/>
      <c r="X21" s="297"/>
      <c r="Y21" s="255"/>
    </row>
    <row r="22" spans="2:25" s="37" customFormat="1" ht="24.95" customHeight="1" x14ac:dyDescent="0.2">
      <c r="B22" s="240">
        <v>629</v>
      </c>
      <c r="C22" s="805" t="s">
        <v>100</v>
      </c>
      <c r="D22" s="805"/>
      <c r="E22" s="805"/>
      <c r="F22" s="805"/>
      <c r="G22" s="241" t="s">
        <v>18</v>
      </c>
      <c r="H22" s="229">
        <v>11</v>
      </c>
      <c r="I22" s="406"/>
      <c r="J22" s="406"/>
      <c r="K22" s="242" t="s">
        <v>14</v>
      </c>
      <c r="L22" s="236">
        <f>N22</f>
        <v>50000</v>
      </c>
      <c r="M22" s="243">
        <v>0</v>
      </c>
      <c r="N22" s="285">
        <f>O22</f>
        <v>50000</v>
      </c>
      <c r="O22" s="236">
        <v>50000</v>
      </c>
      <c r="P22" s="236">
        <v>0</v>
      </c>
      <c r="Q22" s="236">
        <v>0</v>
      </c>
      <c r="R22" s="241"/>
      <c r="S22" s="553"/>
      <c r="T22" s="244">
        <v>1</v>
      </c>
      <c r="U22" s="554"/>
      <c r="V22" s="244"/>
      <c r="W22" s="408"/>
      <c r="X22" s="408"/>
      <c r="Y22" s="255"/>
    </row>
    <row r="23" spans="2:25" s="37" customFormat="1" ht="24.95" customHeight="1" x14ac:dyDescent="0.2">
      <c r="B23" s="227">
        <v>3300</v>
      </c>
      <c r="C23" s="810" t="s">
        <v>217</v>
      </c>
      <c r="D23" s="810"/>
      <c r="E23" s="810"/>
      <c r="F23" s="810"/>
      <c r="G23" s="241"/>
      <c r="H23" s="229"/>
      <c r="I23" s="406"/>
      <c r="J23" s="406"/>
      <c r="K23" s="242"/>
      <c r="L23" s="236"/>
      <c r="M23" s="243"/>
      <c r="N23" s="285"/>
      <c r="O23" s="236"/>
      <c r="P23" s="236"/>
      <c r="Q23" s="236"/>
      <c r="R23" s="241"/>
      <c r="S23" s="553"/>
      <c r="T23" s="244"/>
      <c r="U23" s="554"/>
      <c r="V23" s="244"/>
      <c r="W23" s="408"/>
      <c r="X23" s="408"/>
      <c r="Y23" s="255"/>
    </row>
    <row r="24" spans="2:25" s="37" customFormat="1" ht="24.95" customHeight="1" thickBot="1" x14ac:dyDescent="0.25">
      <c r="B24" s="240">
        <v>339</v>
      </c>
      <c r="C24" s="806" t="s">
        <v>216</v>
      </c>
      <c r="D24" s="807"/>
      <c r="E24" s="807"/>
      <c r="F24" s="808"/>
      <c r="G24" s="364" t="s">
        <v>18</v>
      </c>
      <c r="H24" s="542">
        <v>11</v>
      </c>
      <c r="I24" s="543"/>
      <c r="J24" s="543"/>
      <c r="K24" s="544" t="s">
        <v>14</v>
      </c>
      <c r="L24" s="545">
        <f>N24</f>
        <v>500000</v>
      </c>
      <c r="M24" s="546">
        <v>0</v>
      </c>
      <c r="N24" s="547">
        <f>O24</f>
        <v>500000</v>
      </c>
      <c r="O24" s="548">
        <v>500000</v>
      </c>
      <c r="P24" s="548">
        <v>0</v>
      </c>
      <c r="Q24" s="548">
        <v>0</v>
      </c>
      <c r="R24" s="364"/>
      <c r="S24" s="549"/>
      <c r="T24" s="550">
        <v>1</v>
      </c>
      <c r="U24" s="551"/>
      <c r="V24" s="550"/>
      <c r="W24" s="552"/>
      <c r="X24" s="552"/>
      <c r="Y24" s="98"/>
    </row>
    <row r="25" spans="2:25" s="37" customFormat="1" ht="15.75" customHeight="1" thickBot="1" x14ac:dyDescent="0.25">
      <c r="B25" s="264"/>
      <c r="C25" s="245"/>
      <c r="D25" s="245"/>
      <c r="E25" s="245"/>
      <c r="F25" s="245"/>
      <c r="G25" s="246"/>
      <c r="H25" s="247"/>
      <c r="I25" s="248"/>
      <c r="J25" s="249"/>
      <c r="K25" s="14" t="s">
        <v>11</v>
      </c>
      <c r="L25" s="12">
        <f>SUM(L16:L24)</f>
        <v>1324260.93</v>
      </c>
      <c r="M25" s="19"/>
      <c r="N25" s="12">
        <f>SUM(N16:N24)</f>
        <v>1324260.93</v>
      </c>
      <c r="O25" s="12">
        <f>SUM(O16:O24)</f>
        <v>1324260.93</v>
      </c>
      <c r="P25" s="13">
        <f>SUM(P16:P24)</f>
        <v>0</v>
      </c>
      <c r="Q25" s="12">
        <f>SUM(Q16:Q24)</f>
        <v>0</v>
      </c>
      <c r="R25" s="246"/>
      <c r="S25" s="260"/>
      <c r="T25" s="261"/>
      <c r="U25" s="262"/>
      <c r="V25" s="261"/>
      <c r="W25" s="263"/>
      <c r="X25" s="263"/>
      <c r="Y25" s="98"/>
    </row>
    <row r="26" spans="2:25" s="37" customFormat="1" ht="24.95" customHeight="1" x14ac:dyDescent="0.2">
      <c r="B26" s="265"/>
      <c r="C26" s="250"/>
      <c r="D26" s="250"/>
      <c r="E26" s="250"/>
      <c r="F26" s="250"/>
      <c r="G26" s="184"/>
      <c r="H26" s="112"/>
      <c r="I26" s="251"/>
      <c r="J26" s="251"/>
      <c r="K26" s="270"/>
      <c r="L26" s="31"/>
      <c r="M26" s="28"/>
      <c r="N26" s="31"/>
      <c r="O26" s="31"/>
      <c r="P26" s="31"/>
      <c r="Q26" s="31"/>
      <c r="R26" s="184"/>
      <c r="S26" s="266"/>
      <c r="T26" s="267"/>
      <c r="U26" s="268"/>
      <c r="V26" s="267"/>
      <c r="W26" s="269"/>
      <c r="X26" s="269"/>
      <c r="Y26" s="255"/>
    </row>
    <row r="27" spans="2:25" s="37" customFormat="1" ht="24.95" customHeight="1" x14ac:dyDescent="0.2">
      <c r="B27" s="265"/>
      <c r="C27" s="250"/>
      <c r="D27" s="250"/>
      <c r="E27" s="250"/>
      <c r="F27" s="250"/>
      <c r="G27" s="184"/>
      <c r="H27" s="112"/>
      <c r="I27" s="251"/>
      <c r="J27" s="251"/>
      <c r="K27" s="270"/>
      <c r="L27" s="31"/>
      <c r="M27" s="28"/>
      <c r="N27" s="31"/>
      <c r="O27" s="31"/>
      <c r="P27" s="31"/>
      <c r="Q27" s="31"/>
      <c r="R27" s="184"/>
      <c r="S27" s="266"/>
      <c r="T27" s="267"/>
      <c r="U27" s="268"/>
      <c r="V27" s="267"/>
      <c r="W27" s="269"/>
      <c r="X27" s="269"/>
      <c r="Y27" s="255"/>
    </row>
    <row r="28" spans="2:25" x14ac:dyDescent="0.2">
      <c r="B28" s="1"/>
      <c r="C28" s="1"/>
      <c r="D28" s="1"/>
      <c r="E28" s="1"/>
      <c r="F28" s="1"/>
      <c r="G28" s="1"/>
      <c r="H28" s="1"/>
      <c r="I28" s="1"/>
      <c r="J28" s="1"/>
      <c r="K28" s="36"/>
      <c r="L28" s="36"/>
      <c r="M28" s="36"/>
      <c r="N28" s="36"/>
      <c r="O28" s="278"/>
      <c r="P28" s="36"/>
      <c r="Q28" s="278"/>
      <c r="R28" s="271"/>
      <c r="S28" s="1"/>
      <c r="T28" s="1"/>
      <c r="U28" s="1"/>
      <c r="V28" s="1"/>
      <c r="W28" s="1"/>
      <c r="X28" s="1"/>
      <c r="Y28" s="100"/>
    </row>
    <row r="29" spans="2:25" x14ac:dyDescent="0.2">
      <c r="B29" s="40"/>
      <c r="C29" s="801"/>
      <c r="D29" s="801"/>
      <c r="E29" s="801"/>
      <c r="F29" s="801"/>
      <c r="G29" s="139"/>
      <c r="H29" s="70"/>
      <c r="I29" s="70"/>
      <c r="J29" s="70"/>
      <c r="K29" s="71"/>
      <c r="L29" s="69"/>
      <c r="M29" s="28"/>
      <c r="N29" s="28"/>
      <c r="O29" s="8"/>
      <c r="P29" s="8"/>
    </row>
    <row r="30" spans="2:25" x14ac:dyDescent="0.2">
      <c r="B30" s="40"/>
      <c r="C30" s="800"/>
      <c r="D30" s="800"/>
      <c r="E30" s="800"/>
      <c r="F30" s="800"/>
      <c r="G30" s="40"/>
      <c r="L30" s="102"/>
      <c r="M30" s="101"/>
      <c r="N30" s="26"/>
      <c r="O30" s="47"/>
    </row>
    <row r="31" spans="2:25" x14ac:dyDescent="0.2">
      <c r="B31" s="40"/>
      <c r="C31" s="794"/>
      <c r="D31" s="794"/>
      <c r="E31" s="794"/>
      <c r="F31" s="794"/>
      <c r="G31" s="40"/>
      <c r="L31" s="101"/>
      <c r="M31" s="101"/>
      <c r="N31" s="101"/>
      <c r="O31" s="47"/>
      <c r="T31" s="687" t="s">
        <v>105</v>
      </c>
      <c r="U31" s="687"/>
      <c r="V31" s="687"/>
      <c r="W31" s="687"/>
      <c r="X31" s="687"/>
      <c r="Y31" s="687"/>
    </row>
    <row r="32" spans="2:25" x14ac:dyDescent="0.2">
      <c r="B32" s="40"/>
      <c r="C32" s="811"/>
      <c r="D32" s="811"/>
      <c r="E32" s="811"/>
      <c r="F32" s="811"/>
      <c r="G32" s="40"/>
      <c r="L32" s="102"/>
      <c r="M32" s="101"/>
      <c r="N32" s="101"/>
      <c r="T32" s="688" t="s">
        <v>16</v>
      </c>
      <c r="U32" s="688"/>
      <c r="V32" s="688"/>
      <c r="W32" s="688"/>
      <c r="X32" s="688"/>
      <c r="Y32" s="688"/>
    </row>
    <row r="33" spans="2:14" x14ac:dyDescent="0.2">
      <c r="B33" s="40"/>
      <c r="C33" s="794"/>
      <c r="D33" s="794"/>
      <c r="E33" s="794"/>
      <c r="F33" s="794"/>
      <c r="G33" s="40"/>
      <c r="L33" s="101"/>
      <c r="M33" s="101"/>
      <c r="N33" s="27"/>
    </row>
    <row r="34" spans="2:14" x14ac:dyDescent="0.2">
      <c r="B34" s="40"/>
      <c r="C34" s="800"/>
      <c r="D34" s="800"/>
      <c r="E34" s="800"/>
      <c r="F34" s="800"/>
      <c r="G34" s="40"/>
      <c r="L34" s="102"/>
      <c r="M34" s="101"/>
      <c r="N34" s="101"/>
    </row>
    <row r="35" spans="2:14" x14ac:dyDescent="0.2">
      <c r="B35" s="40"/>
      <c r="C35" s="140"/>
      <c r="D35" s="140"/>
      <c r="E35" s="40"/>
      <c r="F35" s="40"/>
      <c r="G35" s="101"/>
      <c r="L35" s="30"/>
      <c r="M35" s="101"/>
      <c r="N35" s="101"/>
    </row>
    <row r="36" spans="2:14" x14ac:dyDescent="0.2">
      <c r="B36" s="40"/>
      <c r="C36" s="40"/>
      <c r="D36" s="40"/>
      <c r="E36" s="40"/>
      <c r="F36" s="40"/>
      <c r="G36" s="101"/>
      <c r="K36" s="101"/>
      <c r="L36" s="101"/>
      <c r="M36" s="101"/>
      <c r="N36" s="101"/>
    </row>
    <row r="37" spans="2:14" x14ac:dyDescent="0.2">
      <c r="B37" s="40"/>
      <c r="C37" s="40"/>
      <c r="D37" s="40"/>
      <c r="E37" s="40"/>
      <c r="F37" s="40"/>
      <c r="G37" s="40"/>
      <c r="K37" s="101"/>
      <c r="L37" s="101"/>
      <c r="M37" s="101"/>
      <c r="N37" s="101"/>
    </row>
    <row r="38" spans="2:14" x14ac:dyDescent="0.2">
      <c r="K38" s="101"/>
      <c r="L38" s="101"/>
      <c r="M38" s="101"/>
      <c r="N38" s="101"/>
    </row>
    <row r="45" spans="2:14" x14ac:dyDescent="0.2">
      <c r="G45" s="5"/>
      <c r="I45" s="5"/>
      <c r="J45" s="5"/>
      <c r="K45" s="5"/>
    </row>
    <row r="46" spans="2:14" x14ac:dyDescent="0.2">
      <c r="G46" s="5"/>
      <c r="I46" s="5"/>
      <c r="J46" s="5"/>
      <c r="K46" s="5"/>
    </row>
  </sheetData>
  <mergeCells count="41">
    <mergeCell ref="B11:B12"/>
    <mergeCell ref="C32:F32"/>
    <mergeCell ref="W11:W12"/>
    <mergeCell ref="X11:X12"/>
    <mergeCell ref="C11:F12"/>
    <mergeCell ref="N11:Q11"/>
    <mergeCell ref="V11:V12"/>
    <mergeCell ref="I11:I12"/>
    <mergeCell ref="U11:U12"/>
    <mergeCell ref="H11:H12"/>
    <mergeCell ref="L11:L12"/>
    <mergeCell ref="R11:T11"/>
    <mergeCell ref="J11:J12"/>
    <mergeCell ref="K11:K12"/>
    <mergeCell ref="M11:M12"/>
    <mergeCell ref="G11:G12"/>
    <mergeCell ref="C34:F34"/>
    <mergeCell ref="C29:F29"/>
    <mergeCell ref="C30:F30"/>
    <mergeCell ref="C31:F31"/>
    <mergeCell ref="C17:F17"/>
    <mergeCell ref="C18:F18"/>
    <mergeCell ref="C24:F24"/>
    <mergeCell ref="C19:F19"/>
    <mergeCell ref="C21:F21"/>
    <mergeCell ref="C20:F20"/>
    <mergeCell ref="C22:F22"/>
    <mergeCell ref="C23:F23"/>
    <mergeCell ref="T32:Y32"/>
    <mergeCell ref="K8:P8"/>
    <mergeCell ref="K9:P9"/>
    <mergeCell ref="R6:U6"/>
    <mergeCell ref="C33:F33"/>
    <mergeCell ref="C16:F16"/>
    <mergeCell ref="C14:F14"/>
    <mergeCell ref="C15:F15"/>
    <mergeCell ref="K3:P3"/>
    <mergeCell ref="K4:P4"/>
    <mergeCell ref="K5:P6"/>
    <mergeCell ref="K7:P7"/>
    <mergeCell ref="T31:Y31"/>
  </mergeCells>
  <phoneticPr fontId="11" type="noConversion"/>
  <printOptions horizontalCentered="1"/>
  <pageMargins left="0" right="0.19685039370078741" top="0" bottom="0" header="0.31496062992125984" footer="0.31496062992125984"/>
  <pageSetup paperSize="5"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topLeftCell="C4" workbookViewId="0">
      <selection activeCell="K8" sqref="K8:P8"/>
    </sheetView>
  </sheetViews>
  <sheetFormatPr baseColWidth="10" defaultRowHeight="12.75" x14ac:dyDescent="0.2"/>
  <cols>
    <col min="1" max="1" width="1.140625" style="35" customWidth="1"/>
    <col min="2" max="2" width="7.85546875" style="35" customWidth="1"/>
    <col min="3" max="5" width="10.7109375" style="35" customWidth="1"/>
    <col min="6" max="6" width="12.5703125" style="35" customWidth="1"/>
    <col min="7" max="7" width="8.140625" style="35" customWidth="1"/>
    <col min="8" max="8" width="5.7109375" style="35" customWidth="1"/>
    <col min="9" max="10" width="9" style="35" customWidth="1"/>
    <col min="11" max="11" width="19.28515625" style="35" customWidth="1"/>
    <col min="12" max="12" width="14.28515625" style="35" customWidth="1"/>
    <col min="13" max="13" width="7.42578125" style="35" customWidth="1"/>
    <col min="14" max="14" width="12.7109375" style="35" customWidth="1"/>
    <col min="15" max="15" width="14.5703125" style="35" customWidth="1"/>
    <col min="16" max="16" width="9.7109375" style="35" customWidth="1"/>
    <col min="17" max="17" width="11.7109375" style="35" customWidth="1"/>
    <col min="18" max="18" width="9.5703125" style="35" customWidth="1"/>
    <col min="19" max="19" width="9.42578125" style="35" customWidth="1"/>
    <col min="20" max="20" width="11" style="35" customWidth="1"/>
    <col min="21" max="21" width="8.140625" style="35" customWidth="1"/>
    <col min="22" max="22" width="9.7109375" style="35" customWidth="1"/>
    <col min="23" max="23" width="7.85546875" style="35" customWidth="1"/>
    <col min="24" max="16384" width="11.42578125" style="35"/>
  </cols>
  <sheetData>
    <row r="1" spans="1:23" ht="13.5" thickBot="1" x14ac:dyDescent="0.25"/>
    <row r="2" spans="1:23" x14ac:dyDescent="0.2">
      <c r="B2" s="90"/>
      <c r="C2" s="91"/>
      <c r="D2" s="91"/>
      <c r="E2" s="91"/>
      <c r="F2" s="91"/>
      <c r="G2" s="91"/>
      <c r="H2" s="91"/>
      <c r="I2" s="91"/>
      <c r="J2" s="91"/>
      <c r="K2" s="91"/>
      <c r="L2" s="91"/>
      <c r="M2" s="91"/>
      <c r="N2" s="91"/>
      <c r="O2" s="91"/>
      <c r="P2" s="91"/>
      <c r="Q2" s="91"/>
      <c r="R2" s="91"/>
      <c r="S2" s="91"/>
      <c r="T2" s="91"/>
      <c r="U2" s="91"/>
      <c r="V2" s="91"/>
      <c r="W2" s="92"/>
    </row>
    <row r="3" spans="1:23" ht="15.75" x14ac:dyDescent="0.25">
      <c r="A3" s="94"/>
      <c r="B3" s="93"/>
      <c r="C3" s="117"/>
      <c r="D3" s="15" t="s">
        <v>70</v>
      </c>
      <c r="E3" s="40"/>
      <c r="F3" s="15"/>
      <c r="G3" s="40"/>
      <c r="H3" s="117"/>
      <c r="I3" s="117"/>
      <c r="J3" s="117"/>
      <c r="K3" s="700" t="s">
        <v>23</v>
      </c>
      <c r="L3" s="700"/>
      <c r="M3" s="700"/>
      <c r="N3" s="700"/>
      <c r="O3" s="700"/>
      <c r="P3" s="700"/>
      <c r="Q3" s="117"/>
      <c r="R3" s="109" t="s">
        <v>48</v>
      </c>
      <c r="S3" s="15" t="s">
        <v>81</v>
      </c>
      <c r="U3" s="40"/>
      <c r="V3" s="117"/>
      <c r="W3" s="118"/>
    </row>
    <row r="4" spans="1:23" ht="15.75" x14ac:dyDescent="0.25">
      <c r="A4" s="94"/>
      <c r="B4" s="93"/>
      <c r="C4" s="117"/>
      <c r="D4" s="111" t="s">
        <v>47</v>
      </c>
      <c r="E4" s="15"/>
      <c r="F4" s="15"/>
      <c r="G4" s="22"/>
      <c r="H4" s="117"/>
      <c r="I4" s="117"/>
      <c r="J4" s="117"/>
      <c r="K4" s="700" t="s">
        <v>24</v>
      </c>
      <c r="L4" s="700"/>
      <c r="M4" s="700"/>
      <c r="N4" s="700"/>
      <c r="O4" s="700"/>
      <c r="P4" s="700"/>
      <c r="Q4" s="117"/>
      <c r="R4" s="117"/>
      <c r="S4" s="117"/>
      <c r="T4" s="117"/>
      <c r="U4" s="117"/>
      <c r="V4" s="117"/>
      <c r="W4" s="118"/>
    </row>
    <row r="5" spans="1:23" ht="12.75" customHeight="1" x14ac:dyDescent="0.2">
      <c r="A5" s="94"/>
      <c r="B5" s="93"/>
      <c r="C5" s="95"/>
      <c r="D5" s="111" t="s">
        <v>52</v>
      </c>
      <c r="E5" s="15"/>
      <c r="F5" s="111"/>
      <c r="G5" s="111"/>
      <c r="H5" s="95"/>
      <c r="I5" s="95"/>
      <c r="J5" s="95"/>
      <c r="K5" s="697" t="s">
        <v>69</v>
      </c>
      <c r="L5" s="697"/>
      <c r="M5" s="697"/>
      <c r="N5" s="697"/>
      <c r="O5" s="697"/>
      <c r="P5" s="697"/>
      <c r="Q5" s="166"/>
      <c r="R5" s="95"/>
      <c r="S5" s="95"/>
      <c r="T5" s="95"/>
      <c r="U5" s="95"/>
      <c r="V5" s="95"/>
      <c r="W5" s="119"/>
    </row>
    <row r="6" spans="1:23" ht="12.75" customHeight="1" x14ac:dyDescent="0.2">
      <c r="B6" s="16"/>
      <c r="C6" s="40"/>
      <c r="D6" s="111" t="s">
        <v>51</v>
      </c>
      <c r="E6" s="165" t="str">
        <f>'AGUA POTABLE 1'!E6</f>
        <v xml:space="preserve"> FEBRERO 2017</v>
      </c>
      <c r="F6" s="15"/>
      <c r="G6" s="40"/>
      <c r="H6" s="40"/>
      <c r="I6" s="40"/>
      <c r="J6" s="40"/>
      <c r="K6" s="697"/>
      <c r="L6" s="697"/>
      <c r="M6" s="697"/>
      <c r="N6" s="697"/>
      <c r="O6" s="697"/>
      <c r="P6" s="697"/>
      <c r="Q6" s="166"/>
      <c r="R6" s="817" t="s">
        <v>33</v>
      </c>
      <c r="S6" s="817"/>
      <c r="T6" s="817"/>
      <c r="U6" s="169"/>
      <c r="V6" s="169"/>
      <c r="W6" s="94"/>
    </row>
    <row r="7" spans="1:23" x14ac:dyDescent="0.2">
      <c r="B7" s="16"/>
      <c r="C7" s="40"/>
      <c r="D7" s="111" t="s">
        <v>57</v>
      </c>
      <c r="E7" s="40"/>
      <c r="F7" s="15"/>
      <c r="G7" s="40"/>
      <c r="H7" s="22"/>
      <c r="I7" s="22"/>
      <c r="J7" s="22"/>
      <c r="K7" s="696" t="s">
        <v>50</v>
      </c>
      <c r="L7" s="696"/>
      <c r="M7" s="696"/>
      <c r="N7" s="696"/>
      <c r="O7" s="696"/>
      <c r="P7" s="696"/>
      <c r="Q7" s="167"/>
      <c r="R7" s="25" t="s">
        <v>37</v>
      </c>
      <c r="S7" s="24" t="s">
        <v>38</v>
      </c>
      <c r="U7" s="40"/>
      <c r="V7" s="40"/>
      <c r="W7" s="94"/>
    </row>
    <row r="8" spans="1:23" x14ac:dyDescent="0.2">
      <c r="B8" s="16"/>
      <c r="C8" s="40"/>
      <c r="D8" s="111" t="s">
        <v>58</v>
      </c>
      <c r="E8" s="15"/>
      <c r="F8" s="15"/>
      <c r="G8" s="40"/>
      <c r="H8" s="95"/>
      <c r="I8" s="95"/>
      <c r="J8" s="95"/>
      <c r="K8" s="694" t="s">
        <v>283</v>
      </c>
      <c r="L8" s="694"/>
      <c r="M8" s="694"/>
      <c r="N8" s="694"/>
      <c r="O8" s="694"/>
      <c r="P8" s="694"/>
      <c r="Q8" s="42"/>
      <c r="R8" s="25" t="s">
        <v>35</v>
      </c>
      <c r="S8" s="24" t="s">
        <v>39</v>
      </c>
      <c r="U8" s="40"/>
      <c r="V8" s="23"/>
      <c r="W8" s="273"/>
    </row>
    <row r="9" spans="1:23" ht="13.5" thickBot="1" x14ac:dyDescent="0.25">
      <c r="B9" s="144"/>
      <c r="C9" s="96"/>
      <c r="D9" s="96"/>
      <c r="E9" s="96"/>
      <c r="F9" s="96"/>
      <c r="G9" s="96"/>
      <c r="H9" s="96"/>
      <c r="I9" s="96"/>
      <c r="J9" s="96"/>
      <c r="K9" s="695" t="s">
        <v>22</v>
      </c>
      <c r="L9" s="695"/>
      <c r="M9" s="695"/>
      <c r="N9" s="695"/>
      <c r="O9" s="695"/>
      <c r="P9" s="695"/>
      <c r="Q9" s="168"/>
      <c r="R9" s="96"/>
      <c r="S9" s="96"/>
      <c r="T9" s="17" t="s">
        <v>25</v>
      </c>
      <c r="U9" s="17">
        <v>11</v>
      </c>
      <c r="V9" s="18" t="s">
        <v>79</v>
      </c>
      <c r="W9" s="121">
        <f>'AGUA POTABLE 1'!$AB$9</f>
        <v>13</v>
      </c>
    </row>
    <row r="10" spans="1:23" s="40" customFormat="1" ht="4.5" customHeight="1" thickBot="1" x14ac:dyDescent="0.25">
      <c r="T10" s="25"/>
      <c r="U10" s="110"/>
      <c r="V10" s="110"/>
      <c r="W10" s="116"/>
    </row>
    <row r="11" spans="1:23" s="7" customFormat="1" ht="27.75" customHeight="1" thickBot="1" x14ac:dyDescent="0.25">
      <c r="A11" s="39"/>
      <c r="B11" s="689" t="s">
        <v>88</v>
      </c>
      <c r="C11" s="689" t="s">
        <v>0</v>
      </c>
      <c r="D11" s="689"/>
      <c r="E11" s="689"/>
      <c r="F11" s="689"/>
      <c r="G11" s="689" t="s">
        <v>1</v>
      </c>
      <c r="H11" s="689" t="s">
        <v>2</v>
      </c>
      <c r="I11" s="689" t="s">
        <v>3</v>
      </c>
      <c r="J11" s="689" t="s">
        <v>89</v>
      </c>
      <c r="K11" s="689" t="s">
        <v>4</v>
      </c>
      <c r="L11" s="689" t="s">
        <v>5</v>
      </c>
      <c r="M11" s="689" t="s">
        <v>19</v>
      </c>
      <c r="N11" s="689" t="s">
        <v>6</v>
      </c>
      <c r="O11" s="689"/>
      <c r="P11" s="689"/>
      <c r="Q11" s="689" t="s">
        <v>7</v>
      </c>
      <c r="R11" s="689"/>
      <c r="S11" s="689"/>
      <c r="T11" s="689" t="s">
        <v>8</v>
      </c>
      <c r="U11" s="689" t="s">
        <v>31</v>
      </c>
      <c r="V11" s="689" t="s">
        <v>91</v>
      </c>
      <c r="W11" s="698" t="s">
        <v>10</v>
      </c>
    </row>
    <row r="12" spans="1:23" s="7" customFormat="1" ht="27.75" customHeight="1" thickBot="1" x14ac:dyDescent="0.25">
      <c r="B12" s="689"/>
      <c r="C12" s="689"/>
      <c r="D12" s="689"/>
      <c r="E12" s="689"/>
      <c r="F12" s="689"/>
      <c r="G12" s="689"/>
      <c r="H12" s="689"/>
      <c r="I12" s="689"/>
      <c r="J12" s="689"/>
      <c r="K12" s="689"/>
      <c r="L12" s="689"/>
      <c r="M12" s="689"/>
      <c r="N12" s="122" t="s">
        <v>11</v>
      </c>
      <c r="O12" s="299" t="s">
        <v>103</v>
      </c>
      <c r="P12" s="122" t="s">
        <v>40</v>
      </c>
      <c r="Q12" s="122" t="s">
        <v>12</v>
      </c>
      <c r="R12" s="122" t="s">
        <v>13</v>
      </c>
      <c r="S12" s="164" t="s">
        <v>118</v>
      </c>
      <c r="T12" s="689"/>
      <c r="U12" s="689"/>
      <c r="V12" s="689"/>
      <c r="W12" s="699"/>
    </row>
    <row r="13" spans="1:23" ht="3" customHeight="1" thickBot="1" x14ac:dyDescent="0.25">
      <c r="B13" s="1"/>
      <c r="C13" s="1"/>
      <c r="D13" s="1"/>
      <c r="E13" s="1"/>
      <c r="F13" s="1"/>
      <c r="G13" s="1"/>
      <c r="H13" s="1"/>
      <c r="I13" s="1"/>
      <c r="J13" s="1"/>
      <c r="K13" s="1"/>
      <c r="L13" s="1"/>
      <c r="M13" s="1"/>
      <c r="N13" s="5"/>
      <c r="O13" s="5"/>
      <c r="P13" s="5"/>
      <c r="Q13" s="5"/>
      <c r="R13" s="5"/>
      <c r="S13" s="5"/>
      <c r="T13" s="5"/>
      <c r="U13" s="5"/>
      <c r="V13" s="5"/>
      <c r="W13" s="5"/>
    </row>
    <row r="14" spans="1:23" s="37" customFormat="1" x14ac:dyDescent="0.2">
      <c r="B14" s="72">
        <v>12</v>
      </c>
      <c r="C14" s="815" t="s">
        <v>17</v>
      </c>
      <c r="D14" s="815"/>
      <c r="E14" s="815"/>
      <c r="F14" s="815"/>
      <c r="G14" s="73"/>
      <c r="H14" s="73"/>
      <c r="I14" s="74"/>
      <c r="J14" s="74"/>
      <c r="K14" s="75"/>
      <c r="L14" s="76"/>
      <c r="M14" s="77"/>
      <c r="N14" s="78"/>
      <c r="O14" s="79"/>
      <c r="P14" s="80"/>
      <c r="Q14" s="81"/>
      <c r="R14" s="82"/>
      <c r="S14" s="103"/>
      <c r="T14" s="104"/>
      <c r="U14" s="103"/>
      <c r="V14" s="105"/>
      <c r="W14" s="105"/>
    </row>
    <row r="15" spans="1:23" s="37" customFormat="1" ht="35.25" customHeight="1" x14ac:dyDescent="0.2">
      <c r="B15" s="60">
        <v>1</v>
      </c>
      <c r="C15" s="816" t="s">
        <v>74</v>
      </c>
      <c r="D15" s="816"/>
      <c r="E15" s="816"/>
      <c r="F15" s="816"/>
      <c r="G15" s="52" t="s">
        <v>18</v>
      </c>
      <c r="H15" s="52">
        <v>12</v>
      </c>
      <c r="I15" s="61"/>
      <c r="J15" s="61"/>
      <c r="K15" s="83" t="s">
        <v>14</v>
      </c>
      <c r="L15" s="54">
        <f>N15</f>
        <v>695696.06</v>
      </c>
      <c r="M15" s="55">
        <v>0</v>
      </c>
      <c r="N15" s="56">
        <f>O15+P15</f>
        <v>695696.06</v>
      </c>
      <c r="O15" s="54">
        <v>695696.06</v>
      </c>
      <c r="P15" s="84">
        <v>0</v>
      </c>
      <c r="Q15" s="86"/>
      <c r="R15" s="85"/>
      <c r="S15" s="58">
        <v>1</v>
      </c>
      <c r="T15" s="107"/>
      <c r="U15" s="106"/>
      <c r="V15" s="99"/>
      <c r="W15" s="99"/>
    </row>
    <row r="16" spans="1:23" s="37" customFormat="1" ht="29.25" customHeight="1" thickBot="1" x14ac:dyDescent="0.25">
      <c r="B16" s="154">
        <v>2</v>
      </c>
      <c r="C16" s="813" t="s">
        <v>75</v>
      </c>
      <c r="D16" s="814"/>
      <c r="E16" s="814"/>
      <c r="F16" s="814"/>
      <c r="G16" s="136" t="s">
        <v>18</v>
      </c>
      <c r="H16" s="136">
        <v>12</v>
      </c>
      <c r="I16" s="148"/>
      <c r="J16" s="148"/>
      <c r="K16" s="155" t="s">
        <v>14</v>
      </c>
      <c r="L16" s="156">
        <f>N16</f>
        <v>187144.56</v>
      </c>
      <c r="M16" s="157">
        <v>0</v>
      </c>
      <c r="N16" s="158">
        <f>O16+P16</f>
        <v>187144.56</v>
      </c>
      <c r="O16" s="156">
        <v>187144.56</v>
      </c>
      <c r="P16" s="159">
        <v>0</v>
      </c>
      <c r="Q16" s="141"/>
      <c r="R16" s="160"/>
      <c r="S16" s="142">
        <v>1</v>
      </c>
      <c r="T16" s="161"/>
      <c r="U16" s="162"/>
      <c r="V16" s="143"/>
      <c r="W16" s="143"/>
    </row>
    <row r="17" spans="2:23" ht="13.5" thickBot="1" x14ac:dyDescent="0.25">
      <c r="B17" s="1"/>
      <c r="C17" s="1"/>
      <c r="D17" s="1"/>
      <c r="E17" s="1"/>
      <c r="F17" s="1"/>
      <c r="G17" s="1"/>
      <c r="H17" s="1"/>
      <c r="I17" s="1"/>
      <c r="J17" s="1"/>
      <c r="K17" s="14" t="s">
        <v>11</v>
      </c>
      <c r="L17" s="13">
        <f>SUM(L15:L16)</f>
        <v>882840.62000000011</v>
      </c>
      <c r="M17" s="19"/>
      <c r="N17" s="13">
        <f>SUM(N15:N16)</f>
        <v>882840.62000000011</v>
      </c>
      <c r="O17" s="13">
        <f>SUM(O15:O16)</f>
        <v>882840.62000000011</v>
      </c>
      <c r="P17" s="13">
        <f>SUM(P11:P16)</f>
        <v>0</v>
      </c>
      <c r="Q17" s="1"/>
      <c r="R17" s="1"/>
      <c r="S17" s="1"/>
      <c r="T17" s="1"/>
      <c r="U17" s="1"/>
      <c r="V17" s="1"/>
      <c r="W17" s="1"/>
    </row>
    <row r="18" spans="2:23" x14ac:dyDescent="0.2">
      <c r="B18" s="1"/>
      <c r="C18" s="1"/>
      <c r="D18" s="1"/>
      <c r="E18" s="1"/>
      <c r="F18" s="1"/>
      <c r="G18" s="1"/>
      <c r="H18" s="1"/>
      <c r="I18" s="1"/>
      <c r="J18" s="1"/>
      <c r="K18" s="1"/>
      <c r="L18" s="32"/>
      <c r="P18" s="1"/>
      <c r="Q18" s="1"/>
      <c r="R18" s="1"/>
      <c r="S18" s="1"/>
      <c r="T18" s="1"/>
      <c r="U18" s="1"/>
      <c r="V18" s="1"/>
      <c r="W18" s="1"/>
    </row>
    <row r="19" spans="2:23" x14ac:dyDescent="0.2">
      <c r="K19" s="31"/>
      <c r="L19" s="32"/>
      <c r="M19" s="28"/>
      <c r="N19" s="348"/>
      <c r="O19" s="47"/>
      <c r="Q19" s="33"/>
    </row>
    <row r="20" spans="2:23" x14ac:dyDescent="0.2">
      <c r="K20" s="31"/>
      <c r="L20" s="32"/>
      <c r="M20" s="28"/>
      <c r="N20" s="102"/>
      <c r="O20" s="47"/>
      <c r="Q20" s="33"/>
    </row>
    <row r="21" spans="2:23" x14ac:dyDescent="0.2">
      <c r="K21" s="31"/>
      <c r="L21" s="32"/>
      <c r="M21" s="28"/>
      <c r="N21" s="31"/>
      <c r="O21" s="47"/>
    </row>
    <row r="22" spans="2:23" x14ac:dyDescent="0.2">
      <c r="K22" s="31"/>
      <c r="L22" s="32"/>
      <c r="M22" s="28"/>
      <c r="N22" s="101"/>
      <c r="O22" s="47"/>
    </row>
    <row r="23" spans="2:23" x14ac:dyDescent="0.2">
      <c r="H23" s="31"/>
      <c r="I23" s="32"/>
      <c r="J23" s="32"/>
      <c r="K23" s="71"/>
      <c r="L23" s="47"/>
      <c r="M23" s="28"/>
      <c r="N23" s="34"/>
      <c r="O23" s="47"/>
    </row>
    <row r="24" spans="2:23" x14ac:dyDescent="0.2">
      <c r="H24" s="31"/>
      <c r="I24" s="32"/>
      <c r="J24" s="32"/>
      <c r="M24" s="101"/>
      <c r="N24" s="26"/>
      <c r="O24" s="47"/>
      <c r="S24" s="35" t="s">
        <v>30</v>
      </c>
    </row>
    <row r="25" spans="2:23" x14ac:dyDescent="0.2">
      <c r="C25" s="7"/>
      <c r="D25" s="7"/>
      <c r="E25" s="7"/>
      <c r="F25" s="7"/>
      <c r="G25" s="7"/>
      <c r="H25" s="29"/>
      <c r="I25" s="32"/>
      <c r="J25" s="32"/>
      <c r="M25" s="101"/>
      <c r="N25" s="101"/>
      <c r="S25" s="687" t="s">
        <v>105</v>
      </c>
      <c r="T25" s="687"/>
      <c r="U25" s="687"/>
      <c r="V25" s="687"/>
      <c r="W25" s="687"/>
    </row>
    <row r="26" spans="2:23" x14ac:dyDescent="0.2">
      <c r="C26" s="7"/>
      <c r="D26" s="7"/>
      <c r="E26" s="7"/>
      <c r="F26" s="7"/>
      <c r="G26" s="7"/>
      <c r="H26" s="27"/>
      <c r="I26" s="32"/>
      <c r="J26" s="32"/>
      <c r="M26" s="101"/>
      <c r="N26" s="101"/>
      <c r="S26" s="812" t="s">
        <v>16</v>
      </c>
      <c r="T26" s="812"/>
      <c r="U26" s="812"/>
      <c r="V26" s="812"/>
      <c r="W26" s="812"/>
    </row>
    <row r="27" spans="2:23" x14ac:dyDescent="0.2">
      <c r="C27" s="7"/>
      <c r="D27" s="7"/>
      <c r="E27" s="7"/>
      <c r="F27" s="7"/>
      <c r="G27" s="7"/>
      <c r="H27" s="29"/>
      <c r="I27" s="43"/>
      <c r="J27" s="43"/>
      <c r="L27" s="47"/>
      <c r="M27" s="101"/>
      <c r="N27" s="27"/>
    </row>
    <row r="28" spans="2:23" x14ac:dyDescent="0.2">
      <c r="C28" s="7"/>
      <c r="D28" s="7"/>
      <c r="E28" s="7"/>
      <c r="F28" s="7"/>
      <c r="G28" s="7"/>
      <c r="H28" s="7"/>
      <c r="I28" s="7"/>
      <c r="J28" s="7"/>
      <c r="K28" s="29"/>
      <c r="L28" s="102"/>
      <c r="M28" s="101"/>
      <c r="N28" s="101"/>
    </row>
    <row r="29" spans="2:23" x14ac:dyDescent="0.2">
      <c r="C29" s="7"/>
      <c r="D29" s="7"/>
      <c r="E29" s="7"/>
      <c r="F29" s="7"/>
      <c r="K29" s="29"/>
      <c r="L29" s="30"/>
      <c r="M29" s="101"/>
      <c r="N29" s="101"/>
    </row>
    <row r="30" spans="2:23" x14ac:dyDescent="0.2">
      <c r="K30" s="101"/>
      <c r="L30" s="101"/>
      <c r="M30" s="101"/>
      <c r="N30" s="101"/>
    </row>
    <row r="31" spans="2:23" x14ac:dyDescent="0.2">
      <c r="K31" s="101"/>
      <c r="L31" s="101"/>
      <c r="M31" s="101"/>
      <c r="N31" s="101"/>
    </row>
    <row r="32" spans="2:23" x14ac:dyDescent="0.2">
      <c r="K32" s="101"/>
      <c r="L32" s="101"/>
      <c r="M32" s="101"/>
      <c r="N32" s="101"/>
    </row>
    <row r="39" spans="7:11" x14ac:dyDescent="0.2">
      <c r="G39" s="5"/>
      <c r="I39" s="5"/>
      <c r="J39" s="5"/>
      <c r="K39" s="5"/>
    </row>
    <row r="40" spans="7:11" x14ac:dyDescent="0.2">
      <c r="G40" s="5"/>
      <c r="I40" s="5"/>
      <c r="J40" s="5"/>
      <c r="K40" s="5"/>
    </row>
  </sheetData>
  <mergeCells count="27">
    <mergeCell ref="V11:V12"/>
    <mergeCell ref="K11:K12"/>
    <mergeCell ref="I11:I12"/>
    <mergeCell ref="H11:H12"/>
    <mergeCell ref="L11:L12"/>
    <mergeCell ref="Q11:S11"/>
    <mergeCell ref="K3:P3"/>
    <mergeCell ref="K4:P4"/>
    <mergeCell ref="K5:P6"/>
    <mergeCell ref="K7:P7"/>
    <mergeCell ref="R6:T6"/>
    <mergeCell ref="S25:W25"/>
    <mergeCell ref="S26:W26"/>
    <mergeCell ref="B11:B12"/>
    <mergeCell ref="M11:M12"/>
    <mergeCell ref="K8:P8"/>
    <mergeCell ref="K9:P9"/>
    <mergeCell ref="C16:F16"/>
    <mergeCell ref="N11:P11"/>
    <mergeCell ref="C14:F14"/>
    <mergeCell ref="C15:F15"/>
    <mergeCell ref="W11:W12"/>
    <mergeCell ref="J11:J12"/>
    <mergeCell ref="U11:U12"/>
    <mergeCell ref="C11:F12"/>
    <mergeCell ref="G11:G12"/>
    <mergeCell ref="T11:T12"/>
  </mergeCells>
  <phoneticPr fontId="11" type="noConversion"/>
  <printOptions horizontalCentered="1"/>
  <pageMargins left="0" right="0" top="0" bottom="0" header="0.19685039370078741" footer="0.31496062992125984"/>
  <pageSetup paperSize="5"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view="pageBreakPreview" topLeftCell="A19" workbookViewId="0">
      <selection activeCell="P30" sqref="P30"/>
    </sheetView>
  </sheetViews>
  <sheetFormatPr baseColWidth="10" defaultRowHeight="12.75" x14ac:dyDescent="0.2"/>
  <cols>
    <col min="1" max="1" width="2.5703125" style="35" customWidth="1"/>
    <col min="2" max="2" width="7.5703125" style="35" customWidth="1"/>
    <col min="3" max="3" width="11.5703125" style="35" customWidth="1"/>
    <col min="4" max="4" width="12.5703125" style="35" customWidth="1"/>
    <col min="5" max="5" width="10.7109375" style="35" customWidth="1"/>
    <col min="6" max="6" width="9.7109375" style="35" customWidth="1"/>
    <col min="7" max="7" width="8.140625" style="35" customWidth="1"/>
    <col min="8" max="8" width="5.7109375" style="35" customWidth="1"/>
    <col min="9" max="9" width="8.5703125" style="35" customWidth="1"/>
    <col min="10" max="10" width="10" style="35" customWidth="1"/>
    <col min="11" max="11" width="14.28515625" style="35" customWidth="1"/>
    <col min="12" max="12" width="7.42578125" style="35" customWidth="1"/>
    <col min="13" max="14" width="15.140625" style="35" customWidth="1"/>
    <col min="15" max="15" width="18.5703125" style="35" customWidth="1"/>
    <col min="16" max="17" width="13.5703125" style="35" customWidth="1"/>
    <col min="18" max="18" width="12.140625" style="35" customWidth="1"/>
    <col min="19" max="19" width="12.42578125" style="35" customWidth="1"/>
    <col min="20" max="20" width="8.5703125" style="35" customWidth="1"/>
    <col min="21" max="21" width="8" style="35" customWidth="1"/>
    <col min="22" max="22" width="9.42578125" style="35" customWidth="1"/>
    <col min="23" max="23" width="11" style="35" customWidth="1"/>
    <col min="24" max="24" width="9.28515625" style="35" customWidth="1"/>
    <col min="25" max="25" width="6.5703125" style="35" customWidth="1"/>
    <col min="26" max="26" width="2.140625" style="35" customWidth="1"/>
    <col min="27" max="16384" width="11.42578125" style="35"/>
  </cols>
  <sheetData>
    <row r="1" spans="1:28" ht="13.5" thickBot="1" x14ac:dyDescent="0.25"/>
    <row r="2" spans="1:28" x14ac:dyDescent="0.2">
      <c r="B2" s="90"/>
      <c r="C2" s="91"/>
      <c r="D2" s="91"/>
      <c r="E2" s="91"/>
      <c r="F2" s="91"/>
      <c r="G2" s="91"/>
      <c r="H2" s="91"/>
      <c r="I2" s="91"/>
      <c r="J2" s="91"/>
      <c r="K2" s="91"/>
      <c r="L2" s="91"/>
      <c r="M2" s="91"/>
      <c r="N2" s="91"/>
      <c r="O2" s="91"/>
      <c r="P2" s="91"/>
      <c r="Q2" s="91"/>
      <c r="R2" s="91"/>
      <c r="S2" s="91"/>
      <c r="T2" s="91"/>
      <c r="U2" s="91"/>
      <c r="V2" s="91"/>
      <c r="W2" s="91"/>
      <c r="X2" s="91"/>
      <c r="Y2" s="92"/>
      <c r="Z2" s="93"/>
    </row>
    <row r="3" spans="1:28" ht="15.75" x14ac:dyDescent="0.25">
      <c r="A3" s="94"/>
      <c r="B3" s="93"/>
      <c r="C3" s="117"/>
      <c r="D3" s="15" t="s">
        <v>70</v>
      </c>
      <c r="E3" s="40"/>
      <c r="F3" s="15"/>
      <c r="G3" s="40"/>
      <c r="H3" s="117"/>
      <c r="I3" s="117"/>
      <c r="J3" s="117"/>
      <c r="K3" s="700" t="s">
        <v>23</v>
      </c>
      <c r="L3" s="700"/>
      <c r="M3" s="700"/>
      <c r="N3" s="700"/>
      <c r="O3" s="700"/>
      <c r="P3" s="700"/>
      <c r="Q3" s="117"/>
      <c r="R3" s="117"/>
      <c r="S3" s="109"/>
      <c r="T3" s="15" t="s">
        <v>80</v>
      </c>
      <c r="V3" s="117"/>
      <c r="W3" s="117"/>
      <c r="X3" s="117"/>
      <c r="Y3" s="118"/>
      <c r="Z3" s="145"/>
    </row>
    <row r="4" spans="1:28" ht="15.75" x14ac:dyDescent="0.25">
      <c r="A4" s="94"/>
      <c r="B4" s="93"/>
      <c r="C4" s="117"/>
      <c r="D4" s="111" t="s">
        <v>47</v>
      </c>
      <c r="E4" s="15"/>
      <c r="F4" s="15"/>
      <c r="G4" s="22"/>
      <c r="H4" s="117"/>
      <c r="I4" s="117"/>
      <c r="J4" s="117"/>
      <c r="K4" s="700" t="s">
        <v>24</v>
      </c>
      <c r="L4" s="700"/>
      <c r="M4" s="700"/>
      <c r="N4" s="700"/>
      <c r="O4" s="700"/>
      <c r="P4" s="700"/>
      <c r="Q4" s="117"/>
      <c r="R4" s="117"/>
      <c r="S4" s="117"/>
      <c r="T4" s="117"/>
      <c r="U4" s="117"/>
      <c r="V4" s="117"/>
      <c r="W4" s="117"/>
      <c r="X4" s="117"/>
      <c r="Y4" s="118"/>
      <c r="Z4" s="145"/>
    </row>
    <row r="5" spans="1:28" ht="12.75" customHeight="1" x14ac:dyDescent="0.2">
      <c r="A5" s="94"/>
      <c r="B5" s="93"/>
      <c r="C5" s="95"/>
      <c r="D5" s="111" t="s">
        <v>52</v>
      </c>
      <c r="E5" s="15"/>
      <c r="F5" s="111"/>
      <c r="G5" s="111"/>
      <c r="H5" s="95"/>
      <c r="I5" s="95"/>
      <c r="J5" s="95"/>
      <c r="K5" s="697" t="s">
        <v>69</v>
      </c>
      <c r="L5" s="697"/>
      <c r="M5" s="697"/>
      <c r="N5" s="697"/>
      <c r="O5" s="697"/>
      <c r="P5" s="697"/>
      <c r="Q5" s="166"/>
      <c r="R5" s="166"/>
      <c r="S5" s="95"/>
      <c r="T5" s="95"/>
      <c r="U5" s="95"/>
      <c r="V5" s="95"/>
      <c r="W5" s="95"/>
      <c r="X5" s="95"/>
      <c r="Y5" s="119"/>
      <c r="Z5" s="146"/>
    </row>
    <row r="6" spans="1:28" x14ac:dyDescent="0.2">
      <c r="B6" s="16"/>
      <c r="C6" s="40"/>
      <c r="D6" s="111" t="s">
        <v>51</v>
      </c>
      <c r="E6" s="165" t="str">
        <f>'AGUA POTABLE 1'!E6</f>
        <v xml:space="preserve"> FEBRERO 2017</v>
      </c>
      <c r="F6" s="15"/>
      <c r="G6" s="40"/>
      <c r="H6" s="40"/>
      <c r="I6" s="40"/>
      <c r="J6" s="40"/>
      <c r="K6" s="697"/>
      <c r="L6" s="697"/>
      <c r="M6" s="697"/>
      <c r="N6" s="697"/>
      <c r="O6" s="697"/>
      <c r="P6" s="697"/>
      <c r="Q6" s="166"/>
      <c r="R6" s="166"/>
      <c r="S6" s="690"/>
      <c r="T6" s="690"/>
      <c r="U6" s="690"/>
      <c r="V6" s="690"/>
      <c r="W6" s="40"/>
      <c r="X6" s="40"/>
      <c r="Y6" s="94"/>
      <c r="Z6" s="93"/>
    </row>
    <row r="7" spans="1:28" x14ac:dyDescent="0.2">
      <c r="B7" s="16"/>
      <c r="C7" s="40"/>
      <c r="D7" s="111" t="s">
        <v>57</v>
      </c>
      <c r="E7" s="40"/>
      <c r="F7" s="15"/>
      <c r="G7" s="40"/>
      <c r="H7" s="22"/>
      <c r="I7" s="22"/>
      <c r="J7" s="22"/>
      <c r="K7" s="696" t="s">
        <v>50</v>
      </c>
      <c r="L7" s="696"/>
      <c r="M7" s="696"/>
      <c r="N7" s="696"/>
      <c r="O7" s="696"/>
      <c r="P7" s="696"/>
      <c r="Q7" s="22"/>
      <c r="R7" s="22"/>
      <c r="S7" s="25"/>
      <c r="T7" s="24" t="s">
        <v>38</v>
      </c>
      <c r="U7" s="40"/>
      <c r="V7" s="40"/>
      <c r="W7" s="40"/>
      <c r="X7" s="40"/>
      <c r="Y7" s="94"/>
      <c r="Z7" s="93"/>
    </row>
    <row r="8" spans="1:28" x14ac:dyDescent="0.2">
      <c r="B8" s="16"/>
      <c r="C8" s="40"/>
      <c r="D8" s="111" t="s">
        <v>58</v>
      </c>
      <c r="E8" s="15"/>
      <c r="F8" s="15"/>
      <c r="G8" s="40"/>
      <c r="H8" s="95"/>
      <c r="I8" s="95"/>
      <c r="J8" s="95"/>
      <c r="K8" s="694" t="s">
        <v>283</v>
      </c>
      <c r="L8" s="694"/>
      <c r="M8" s="694"/>
      <c r="N8" s="694"/>
      <c r="O8" s="694"/>
      <c r="P8" s="694"/>
      <c r="Q8" s="42"/>
      <c r="R8" s="42"/>
      <c r="S8" s="25"/>
      <c r="T8" s="24" t="s">
        <v>39</v>
      </c>
      <c r="U8" s="40"/>
      <c r="V8" s="23"/>
      <c r="W8" s="23"/>
      <c r="X8" s="40"/>
      <c r="Y8" s="94"/>
      <c r="Z8" s="93"/>
    </row>
    <row r="9" spans="1:28" ht="13.5" thickBot="1" x14ac:dyDescent="0.25">
      <c r="B9" s="144"/>
      <c r="C9" s="96"/>
      <c r="D9" s="96"/>
      <c r="E9" s="96"/>
      <c r="F9" s="96"/>
      <c r="G9" s="96"/>
      <c r="H9" s="96"/>
      <c r="I9" s="96"/>
      <c r="J9" s="96"/>
      <c r="K9" s="695" t="s">
        <v>22</v>
      </c>
      <c r="L9" s="695"/>
      <c r="M9" s="695"/>
      <c r="N9" s="695"/>
      <c r="O9" s="695"/>
      <c r="P9" s="695"/>
      <c r="Q9" s="168"/>
      <c r="R9" s="168"/>
      <c r="S9" s="96"/>
      <c r="T9" s="96"/>
      <c r="U9" s="96"/>
      <c r="V9" s="17" t="s">
        <v>25</v>
      </c>
      <c r="W9" s="18">
        <v>12</v>
      </c>
      <c r="X9" s="18" t="s">
        <v>26</v>
      </c>
      <c r="Y9" s="121">
        <f>'AGUA POTABLE 1'!$AB$9</f>
        <v>13</v>
      </c>
      <c r="Z9" s="147"/>
    </row>
    <row r="10" spans="1:28" s="40" customFormat="1" ht="3" customHeight="1" thickBot="1" x14ac:dyDescent="0.25">
      <c r="B10" s="823"/>
      <c r="C10" s="824"/>
      <c r="D10" s="824"/>
      <c r="E10" s="824"/>
      <c r="F10" s="824"/>
      <c r="G10" s="824"/>
      <c r="H10" s="824"/>
      <c r="I10" s="824"/>
      <c r="J10" s="824"/>
      <c r="K10" s="824"/>
      <c r="L10" s="824"/>
      <c r="M10" s="824"/>
      <c r="N10" s="824"/>
      <c r="O10" s="824"/>
      <c r="P10" s="824"/>
      <c r="Q10" s="824"/>
      <c r="R10" s="824"/>
      <c r="S10" s="824"/>
      <c r="T10" s="824"/>
      <c r="U10" s="824"/>
      <c r="V10" s="824"/>
      <c r="W10" s="824"/>
      <c r="X10" s="824"/>
      <c r="Y10" s="112"/>
    </row>
    <row r="11" spans="1:28" s="7" customFormat="1" ht="36.75" customHeight="1" thickBot="1" x14ac:dyDescent="0.25">
      <c r="A11" s="39"/>
      <c r="B11" s="689" t="s">
        <v>94</v>
      </c>
      <c r="C11" s="689" t="s">
        <v>0</v>
      </c>
      <c r="D11" s="689"/>
      <c r="E11" s="689"/>
      <c r="F11" s="689"/>
      <c r="G11" s="689" t="s">
        <v>1</v>
      </c>
      <c r="H11" s="689" t="s">
        <v>2</v>
      </c>
      <c r="I11" s="689" t="s">
        <v>3</v>
      </c>
      <c r="J11" s="689" t="s">
        <v>4</v>
      </c>
      <c r="K11" s="689" t="s">
        <v>5</v>
      </c>
      <c r="L11" s="689" t="s">
        <v>19</v>
      </c>
      <c r="M11" s="689" t="s">
        <v>6</v>
      </c>
      <c r="N11" s="689"/>
      <c r="O11" s="689"/>
      <c r="P11" s="689"/>
      <c r="Q11" s="689"/>
      <c r="R11" s="494"/>
      <c r="S11" s="300"/>
      <c r="T11" s="689" t="s">
        <v>7</v>
      </c>
      <c r="U11" s="689"/>
      <c r="V11" s="689"/>
      <c r="W11" s="689" t="s">
        <v>8</v>
      </c>
      <c r="X11" s="689" t="s">
        <v>9</v>
      </c>
      <c r="Y11" s="689" t="s">
        <v>10</v>
      </c>
      <c r="AB11" s="39"/>
    </row>
    <row r="12" spans="1:28" s="7" customFormat="1" ht="36.75" customHeight="1" thickBot="1" x14ac:dyDescent="0.25">
      <c r="B12" s="689"/>
      <c r="C12" s="689"/>
      <c r="D12" s="689"/>
      <c r="E12" s="689"/>
      <c r="F12" s="689"/>
      <c r="G12" s="689"/>
      <c r="H12" s="689"/>
      <c r="I12" s="689"/>
      <c r="J12" s="689"/>
      <c r="K12" s="689"/>
      <c r="L12" s="689"/>
      <c r="M12" s="122" t="s">
        <v>11</v>
      </c>
      <c r="N12" s="447"/>
      <c r="O12" s="299" t="s">
        <v>103</v>
      </c>
      <c r="P12" s="122" t="s">
        <v>44</v>
      </c>
      <c r="Q12" s="122" t="s">
        <v>45</v>
      </c>
      <c r="R12" s="494" t="s">
        <v>171</v>
      </c>
      <c r="S12" s="300" t="s">
        <v>40</v>
      </c>
      <c r="T12" s="122" t="s">
        <v>12</v>
      </c>
      <c r="U12" s="122" t="s">
        <v>13</v>
      </c>
      <c r="V12" s="164" t="s">
        <v>118</v>
      </c>
      <c r="W12" s="689"/>
      <c r="X12" s="689"/>
      <c r="Y12" s="689"/>
    </row>
    <row r="13" spans="1:28" ht="3.75" customHeight="1" thickBot="1" x14ac:dyDescent="0.25">
      <c r="B13" s="1"/>
      <c r="C13" s="1"/>
      <c r="D13" s="1"/>
      <c r="E13" s="1"/>
      <c r="F13" s="1"/>
      <c r="G13" s="1"/>
      <c r="H13" s="1"/>
      <c r="I13" s="1"/>
      <c r="J13" s="1"/>
      <c r="K13" s="1"/>
      <c r="L13" s="1"/>
      <c r="M13" s="5"/>
      <c r="N13" s="5"/>
      <c r="O13" s="5"/>
      <c r="P13" s="5"/>
      <c r="Q13" s="5"/>
      <c r="R13" s="5"/>
      <c r="S13" s="5"/>
      <c r="T13" s="5"/>
      <c r="U13" s="5"/>
      <c r="V13" s="5">
        <v>6</v>
      </c>
      <c r="W13" s="5"/>
      <c r="X13" s="5"/>
      <c r="Y13" s="5"/>
    </row>
    <row r="14" spans="1:28" x14ac:dyDescent="0.2">
      <c r="B14" s="3"/>
      <c r="C14" s="825" t="s">
        <v>42</v>
      </c>
      <c r="D14" s="826"/>
      <c r="E14" s="826"/>
      <c r="F14" s="827"/>
      <c r="G14" s="3"/>
      <c r="H14" s="6"/>
      <c r="I14" s="6"/>
      <c r="J14" s="4"/>
      <c r="K14" s="11"/>
      <c r="L14" s="20"/>
      <c r="M14" s="11"/>
      <c r="N14" s="11"/>
      <c r="O14" s="11"/>
      <c r="P14" s="11"/>
      <c r="Q14" s="2"/>
      <c r="R14" s="2"/>
      <c r="S14" s="2"/>
      <c r="T14" s="3"/>
      <c r="U14" s="3"/>
      <c r="V14" s="21"/>
      <c r="W14" s="133"/>
      <c r="X14" s="9"/>
      <c r="Y14" s="9"/>
      <c r="Z14" s="5"/>
    </row>
    <row r="15" spans="1:28" s="37" customFormat="1" x14ac:dyDescent="0.2">
      <c r="B15" s="57"/>
      <c r="C15" s="822" t="str">
        <f>'AGUA POTABLE 1'!C14</f>
        <v>AGUA POTABLE</v>
      </c>
      <c r="D15" s="822"/>
      <c r="E15" s="822"/>
      <c r="F15" s="822"/>
      <c r="G15" s="57" t="s">
        <v>53</v>
      </c>
      <c r="H15" s="131">
        <v>1</v>
      </c>
      <c r="I15" s="131"/>
      <c r="J15" s="220"/>
      <c r="K15" s="221">
        <f>M15</f>
        <v>11150000</v>
      </c>
      <c r="L15" s="218">
        <v>0</v>
      </c>
      <c r="M15" s="127">
        <f>N15</f>
        <v>11150000</v>
      </c>
      <c r="N15" s="302">
        <f>O15+P15+Q15+S15+R15</f>
        <v>11150000</v>
      </c>
      <c r="O15" s="130">
        <f>'AGUA POTABLE 1'!Q28</f>
        <v>11150000</v>
      </c>
      <c r="P15" s="127">
        <f>'AGUA POTABLE 1'!R28</f>
        <v>0</v>
      </c>
      <c r="Q15" s="126">
        <f>'AGUA POTABLE 1'!S28</f>
        <v>0</v>
      </c>
      <c r="R15" s="301">
        <v>0</v>
      </c>
      <c r="S15" s="301">
        <f>'AGUA POTABLE 1'!T28</f>
        <v>0</v>
      </c>
      <c r="T15" s="57"/>
      <c r="U15" s="222"/>
      <c r="V15" s="218">
        <v>1</v>
      </c>
      <c r="W15" s="132"/>
      <c r="X15" s="219"/>
      <c r="Y15" s="219"/>
    </row>
    <row r="16" spans="1:28" s="37" customFormat="1" x14ac:dyDescent="0.2">
      <c r="B16" s="57"/>
      <c r="C16" s="223"/>
      <c r="D16" s="224"/>
      <c r="E16" s="224"/>
      <c r="F16" s="225"/>
      <c r="G16" s="57"/>
      <c r="H16" s="131"/>
      <c r="I16" s="131"/>
      <c r="J16" s="220"/>
      <c r="K16" s="221"/>
      <c r="L16" s="218"/>
      <c r="M16" s="127"/>
      <c r="N16" s="302"/>
      <c r="O16" s="130"/>
      <c r="P16" s="127"/>
      <c r="Q16" s="126"/>
      <c r="R16" s="301"/>
      <c r="S16" s="301"/>
      <c r="T16" s="57"/>
      <c r="U16" s="222"/>
      <c r="V16" s="218"/>
      <c r="W16" s="57"/>
      <c r="X16" s="219"/>
      <c r="Y16" s="219"/>
    </row>
    <row r="17" spans="2:27" s="37" customFormat="1" x14ac:dyDescent="0.2">
      <c r="B17" s="57"/>
      <c r="C17" s="819" t="s">
        <v>60</v>
      </c>
      <c r="D17" s="820"/>
      <c r="E17" s="820"/>
      <c r="F17" s="821"/>
      <c r="G17" s="57" t="s">
        <v>18</v>
      </c>
      <c r="H17" s="131" t="s">
        <v>61</v>
      </c>
      <c r="I17" s="131"/>
      <c r="J17" s="220"/>
      <c r="K17" s="221">
        <f t="shared" ref="K17:K35" si="0">M17</f>
        <v>700000</v>
      </c>
      <c r="L17" s="218">
        <v>0</v>
      </c>
      <c r="M17" s="127">
        <f t="shared" ref="M17:M35" si="1">N17</f>
        <v>700000</v>
      </c>
      <c r="N17" s="302">
        <f>O17+P17+Q17+S17+R17</f>
        <v>700000</v>
      </c>
      <c r="O17" s="130">
        <f>'DRENAJE 2'!Q18</f>
        <v>700000</v>
      </c>
      <c r="P17" s="127">
        <f>'DRENAJE 2'!R18</f>
        <v>0</v>
      </c>
      <c r="Q17" s="126">
        <f>'DRENAJE 2'!S18</f>
        <v>0</v>
      </c>
      <c r="R17" s="301">
        <v>0</v>
      </c>
      <c r="S17" s="301">
        <v>0</v>
      </c>
      <c r="T17" s="57"/>
      <c r="U17" s="222"/>
      <c r="V17" s="218">
        <v>1</v>
      </c>
      <c r="W17" s="57"/>
      <c r="X17" s="219"/>
      <c r="Y17" s="219"/>
    </row>
    <row r="18" spans="2:27" s="37" customFormat="1" x14ac:dyDescent="0.2">
      <c r="B18" s="57"/>
      <c r="C18" s="223"/>
      <c r="D18" s="224"/>
      <c r="E18" s="224"/>
      <c r="F18" s="225"/>
      <c r="G18" s="57"/>
      <c r="H18" s="131"/>
      <c r="I18" s="131"/>
      <c r="J18" s="220"/>
      <c r="K18" s="221"/>
      <c r="L18" s="218"/>
      <c r="M18" s="127"/>
      <c r="N18" s="302"/>
      <c r="O18" s="130"/>
      <c r="P18" s="127"/>
      <c r="Q18" s="126"/>
      <c r="R18" s="301"/>
      <c r="S18" s="301"/>
      <c r="T18" s="57"/>
      <c r="U18" s="222"/>
      <c r="V18" s="218"/>
      <c r="W18" s="57"/>
      <c r="X18" s="219"/>
      <c r="Y18" s="219"/>
    </row>
    <row r="19" spans="2:27" s="37" customFormat="1" x14ac:dyDescent="0.2">
      <c r="B19" s="57"/>
      <c r="C19" s="822" t="str">
        <f>'URBANIZACION MPAL 3'!C14:F14</f>
        <v>URBANIZACION MUNICIPAL</v>
      </c>
      <c r="D19" s="822"/>
      <c r="E19" s="822"/>
      <c r="F19" s="822"/>
      <c r="G19" s="57" t="s">
        <v>53</v>
      </c>
      <c r="H19" s="131" t="s">
        <v>62</v>
      </c>
      <c r="I19" s="131"/>
      <c r="J19" s="220"/>
      <c r="K19" s="221">
        <f t="shared" si="0"/>
        <v>6400000</v>
      </c>
      <c r="L19" s="218">
        <v>0</v>
      </c>
      <c r="M19" s="127">
        <f t="shared" si="1"/>
        <v>6400000</v>
      </c>
      <c r="N19" s="302">
        <f>O19+P19+Q19+S19+R19</f>
        <v>6400000</v>
      </c>
      <c r="O19" s="130">
        <f>'URBANIZACION MPAL 3'!Q33</f>
        <v>3550000</v>
      </c>
      <c r="P19" s="127">
        <f>'URBANIZACION MPAL 3'!R33</f>
        <v>950000</v>
      </c>
      <c r="Q19" s="126">
        <f>'URBANIZACION MPAL 3'!S33</f>
        <v>950000</v>
      </c>
      <c r="R19" s="301">
        <v>0</v>
      </c>
      <c r="S19" s="301">
        <f>'URBANIZACION MPAL 3'!T33</f>
        <v>950000</v>
      </c>
      <c r="T19" s="57"/>
      <c r="U19" s="222"/>
      <c r="V19" s="218">
        <v>1</v>
      </c>
      <c r="W19" s="132"/>
      <c r="X19" s="219"/>
      <c r="Y19" s="219"/>
    </row>
    <row r="20" spans="2:27" s="37" customFormat="1" x14ac:dyDescent="0.2">
      <c r="B20" s="57"/>
      <c r="C20" s="223"/>
      <c r="D20" s="224"/>
      <c r="E20" s="224"/>
      <c r="F20" s="225"/>
      <c r="G20" s="57"/>
      <c r="H20" s="131"/>
      <c r="I20" s="131"/>
      <c r="J20" s="220"/>
      <c r="K20" s="221"/>
      <c r="L20" s="218"/>
      <c r="M20" s="127"/>
      <c r="N20" s="302"/>
      <c r="O20" s="130"/>
      <c r="P20" s="127"/>
      <c r="Q20" s="126"/>
      <c r="R20" s="301"/>
      <c r="S20" s="301"/>
      <c r="T20" s="57"/>
      <c r="U20" s="222"/>
      <c r="V20" s="218"/>
      <c r="W20" s="57"/>
      <c r="X20" s="219"/>
      <c r="Y20" s="219"/>
    </row>
    <row r="21" spans="2:27" s="37" customFormat="1" x14ac:dyDescent="0.2">
      <c r="B21" s="57"/>
      <c r="C21" s="822" t="str">
        <f>'ELECTRIFICACION 4'!C14:F14</f>
        <v>ELECTRIFICACION</v>
      </c>
      <c r="D21" s="822"/>
      <c r="E21" s="822"/>
      <c r="F21" s="822"/>
      <c r="G21" s="57" t="s">
        <v>53</v>
      </c>
      <c r="H21" s="131" t="s">
        <v>63</v>
      </c>
      <c r="I21" s="131"/>
      <c r="J21" s="220"/>
      <c r="K21" s="221">
        <f t="shared" si="0"/>
        <v>6500000</v>
      </c>
      <c r="L21" s="218">
        <v>0</v>
      </c>
      <c r="M21" s="127">
        <f t="shared" si="1"/>
        <v>6500000</v>
      </c>
      <c r="N21" s="302">
        <f>O21+P21+Q21+S21+R21</f>
        <v>6500000</v>
      </c>
      <c r="O21" s="130">
        <f>'ELECTRIFICACION 4'!Q27</f>
        <v>6500000</v>
      </c>
      <c r="P21" s="127">
        <f>'ELECTRIFICACION 4'!R27</f>
        <v>0</v>
      </c>
      <c r="Q21" s="126">
        <f>'ELECTRIFICACION 4'!S27</f>
        <v>0</v>
      </c>
      <c r="R21" s="301">
        <v>0</v>
      </c>
      <c r="S21" s="301">
        <f>'ELECTRIFICACION 4'!T27</f>
        <v>0</v>
      </c>
      <c r="T21" s="57"/>
      <c r="U21" s="222"/>
      <c r="V21" s="218">
        <v>1</v>
      </c>
      <c r="W21" s="57"/>
      <c r="X21" s="219"/>
      <c r="Y21" s="219"/>
    </row>
    <row r="22" spans="2:27" s="37" customFormat="1" x14ac:dyDescent="0.2">
      <c r="B22" s="57"/>
      <c r="C22" s="223"/>
      <c r="D22" s="224"/>
      <c r="E22" s="224"/>
      <c r="F22" s="225"/>
      <c r="G22" s="57"/>
      <c r="H22" s="131"/>
      <c r="I22" s="131"/>
      <c r="J22" s="220"/>
      <c r="K22" s="221"/>
      <c r="L22" s="218"/>
      <c r="M22" s="127"/>
      <c r="N22" s="302"/>
      <c r="O22" s="130"/>
      <c r="P22" s="127"/>
      <c r="Q22" s="127"/>
      <c r="R22" s="302"/>
      <c r="S22" s="302"/>
      <c r="T22" s="57"/>
      <c r="U22" s="222"/>
      <c r="V22" s="218"/>
      <c r="W22" s="57"/>
      <c r="X22" s="219"/>
      <c r="Y22" s="219"/>
    </row>
    <row r="23" spans="2:27" s="37" customFormat="1" x14ac:dyDescent="0.2">
      <c r="B23" s="57"/>
      <c r="C23" s="822" t="str">
        <f>'INF. BASICA DE SALUD 5'!C14</f>
        <v xml:space="preserve">INFRAESTRUCTURA BASICA DE SALUD </v>
      </c>
      <c r="D23" s="822"/>
      <c r="E23" s="822"/>
      <c r="F23" s="822"/>
      <c r="G23" s="57" t="s">
        <v>53</v>
      </c>
      <c r="H23" s="131" t="s">
        <v>64</v>
      </c>
      <c r="I23" s="131"/>
      <c r="J23" s="220"/>
      <c r="K23" s="221">
        <f t="shared" si="0"/>
        <v>3200000</v>
      </c>
      <c r="L23" s="218">
        <v>0</v>
      </c>
      <c r="M23" s="127">
        <f t="shared" si="1"/>
        <v>3200000</v>
      </c>
      <c r="N23" s="302">
        <f>O23+P23+Q23+S23+R23</f>
        <v>3200000</v>
      </c>
      <c r="O23" s="130">
        <f>'INF. BASICA DE SALUD 5'!Q23</f>
        <v>3200000</v>
      </c>
      <c r="P23" s="127">
        <f>'INF. BASICA DE SALUD 5'!R23</f>
        <v>0</v>
      </c>
      <c r="Q23" s="127">
        <f>'INF. BASICA DE SALUD 5'!S23</f>
        <v>0</v>
      </c>
      <c r="R23" s="302">
        <v>0</v>
      </c>
      <c r="S23" s="302">
        <v>0</v>
      </c>
      <c r="T23" s="57"/>
      <c r="U23" s="222"/>
      <c r="V23" s="218">
        <v>1</v>
      </c>
      <c r="W23" s="132"/>
      <c r="X23" s="219"/>
      <c r="Y23" s="219"/>
    </row>
    <row r="24" spans="2:27" s="37" customFormat="1" x14ac:dyDescent="0.2">
      <c r="B24" s="57"/>
      <c r="C24" s="223"/>
      <c r="D24" s="224"/>
      <c r="E24" s="224"/>
      <c r="F24" s="225"/>
      <c r="G24" s="57"/>
      <c r="H24" s="131"/>
      <c r="I24" s="131"/>
      <c r="J24" s="220"/>
      <c r="K24" s="221"/>
      <c r="L24" s="218"/>
      <c r="M24" s="127"/>
      <c r="N24" s="302"/>
      <c r="O24" s="130"/>
      <c r="P24" s="127"/>
      <c r="Q24" s="126"/>
      <c r="R24" s="301"/>
      <c r="S24" s="301"/>
      <c r="T24" s="57"/>
      <c r="U24" s="222"/>
      <c r="V24" s="218"/>
      <c r="W24" s="57"/>
      <c r="X24" s="219"/>
      <c r="Y24" s="219"/>
    </row>
    <row r="25" spans="2:27" s="37" customFormat="1" x14ac:dyDescent="0.2">
      <c r="B25" s="57"/>
      <c r="C25" s="822" t="str">
        <f>'INF. BASICA EDUCATIVA 6'!C14</f>
        <v>INFRAESTRUCTURA BASICA EDUCATIVA Y DEPORTIVA</v>
      </c>
      <c r="D25" s="822"/>
      <c r="E25" s="822"/>
      <c r="F25" s="822"/>
      <c r="G25" s="57" t="s">
        <v>53</v>
      </c>
      <c r="H25" s="131" t="s">
        <v>65</v>
      </c>
      <c r="I25" s="131"/>
      <c r="J25" s="220"/>
      <c r="K25" s="221">
        <f t="shared" si="0"/>
        <v>8540000</v>
      </c>
      <c r="L25" s="218">
        <v>0</v>
      </c>
      <c r="M25" s="127">
        <f t="shared" si="1"/>
        <v>8540000</v>
      </c>
      <c r="N25" s="302">
        <f>O25+P25+Q25+S25+R25</f>
        <v>8540000</v>
      </c>
      <c r="O25" s="130">
        <f>'INF. BASICA EDUCATIVA 6'!Q25</f>
        <v>4235000</v>
      </c>
      <c r="P25" s="127">
        <f>'INF. BASICA EDUCATIVA 6'!R25</f>
        <v>1435000</v>
      </c>
      <c r="Q25" s="126">
        <f>'INF. BASICA EDUCATIVA 6'!S25</f>
        <v>1435000</v>
      </c>
      <c r="R25" s="301">
        <v>0</v>
      </c>
      <c r="S25" s="301">
        <f>'INF. BASICA EDUCATIVA 6'!T25</f>
        <v>1435000</v>
      </c>
      <c r="T25" s="57" t="s">
        <v>68</v>
      </c>
      <c r="U25" s="222"/>
      <c r="V25" s="218">
        <v>1</v>
      </c>
      <c r="W25" s="132"/>
      <c r="X25" s="219"/>
      <c r="Y25" s="219"/>
      <c r="Z25" s="41"/>
      <c r="AA25" s="108"/>
    </row>
    <row r="26" spans="2:27" s="37" customFormat="1" x14ac:dyDescent="0.2">
      <c r="B26" s="57"/>
      <c r="C26" s="223"/>
      <c r="D26" s="224"/>
      <c r="E26" s="224"/>
      <c r="F26" s="225"/>
      <c r="G26" s="57"/>
      <c r="H26" s="131"/>
      <c r="I26" s="131"/>
      <c r="J26" s="220"/>
      <c r="K26" s="221"/>
      <c r="L26" s="218"/>
      <c r="M26" s="127"/>
      <c r="N26" s="302">
        <f t="shared" ref="N26:N27" si="2">O26+P26+Q26+S26+R26</f>
        <v>0</v>
      </c>
      <c r="O26" s="130"/>
      <c r="P26" s="127"/>
      <c r="Q26" s="127"/>
      <c r="R26" s="302"/>
      <c r="S26" s="302"/>
      <c r="T26" s="57"/>
      <c r="U26" s="57"/>
      <c r="V26" s="218"/>
      <c r="W26" s="57"/>
      <c r="X26" s="219"/>
      <c r="Y26" s="219"/>
      <c r="Z26" s="41"/>
      <c r="AA26" s="108"/>
    </row>
    <row r="27" spans="2:27" s="37" customFormat="1" x14ac:dyDescent="0.2">
      <c r="B27" s="57"/>
      <c r="C27" s="822" t="str">
        <f>'MEJORAMIENTO DE VIVIENDA 7'!C15:F15</f>
        <v>MEJORAMIENTO DE LA VIVIENDA</v>
      </c>
      <c r="D27" s="822"/>
      <c r="E27" s="822"/>
      <c r="F27" s="822"/>
      <c r="G27" s="57" t="s">
        <v>53</v>
      </c>
      <c r="H27" s="131" t="s">
        <v>66</v>
      </c>
      <c r="I27" s="131"/>
      <c r="J27" s="220"/>
      <c r="K27" s="221">
        <f t="shared" si="0"/>
        <v>9349421.6999999993</v>
      </c>
      <c r="L27" s="218">
        <v>0</v>
      </c>
      <c r="M27" s="127">
        <f t="shared" si="1"/>
        <v>9349421.6999999993</v>
      </c>
      <c r="N27" s="302">
        <f t="shared" si="2"/>
        <v>9349421.6999999993</v>
      </c>
      <c r="O27" s="130">
        <f>'MEJORAMIENTO DE VIVIENDA 7'!P24</f>
        <v>9349421.6999999993</v>
      </c>
      <c r="P27" s="127">
        <f>'MEJORAMIENTO DE VIVIENDA 7'!Q24</f>
        <v>0</v>
      </c>
      <c r="Q27" s="127">
        <f>'MEJORAMIENTO DE VIVIENDA 7'!R24</f>
        <v>0</v>
      </c>
      <c r="R27" s="302">
        <v>0</v>
      </c>
      <c r="S27" s="302">
        <f>'MEJORAMIENTO DE VIVIENDA 7'!S24</f>
        <v>0</v>
      </c>
      <c r="T27" s="57"/>
      <c r="U27" s="57"/>
      <c r="V27" s="218">
        <v>1</v>
      </c>
      <c r="W27" s="57"/>
      <c r="X27" s="219"/>
      <c r="Y27" s="219"/>
      <c r="Z27" s="41"/>
      <c r="AA27" s="108"/>
    </row>
    <row r="28" spans="2:27" s="37" customFormat="1" x14ac:dyDescent="0.2">
      <c r="B28" s="57"/>
      <c r="C28" s="223"/>
      <c r="D28" s="224"/>
      <c r="E28" s="224"/>
      <c r="F28" s="225"/>
      <c r="G28" s="57"/>
      <c r="H28" s="131"/>
      <c r="I28" s="131"/>
      <c r="J28" s="220"/>
      <c r="K28" s="221"/>
      <c r="L28" s="218"/>
      <c r="M28" s="127"/>
      <c r="N28" s="302"/>
      <c r="O28" s="130"/>
      <c r="P28" s="127"/>
      <c r="Q28" s="127"/>
      <c r="R28" s="302"/>
      <c r="S28" s="302"/>
      <c r="T28" s="57"/>
      <c r="U28" s="57"/>
      <c r="V28" s="218"/>
      <c r="W28" s="57"/>
      <c r="X28" s="219"/>
      <c r="Y28" s="219"/>
      <c r="Z28" s="41"/>
      <c r="AA28" s="108"/>
    </row>
    <row r="29" spans="2:27" s="37" customFormat="1" x14ac:dyDescent="0.2">
      <c r="B29" s="57"/>
      <c r="C29" s="822" t="str">
        <f>'CAMINOS RURALES 8'!C14:FCA14</f>
        <v>CAMINOS RURALES</v>
      </c>
      <c r="D29" s="822"/>
      <c r="E29" s="822"/>
      <c r="F29" s="822"/>
      <c r="G29" s="57" t="s">
        <v>53</v>
      </c>
      <c r="H29" s="131" t="s">
        <v>67</v>
      </c>
      <c r="I29" s="131"/>
      <c r="J29" s="220"/>
      <c r="K29" s="221">
        <f t="shared" si="0"/>
        <v>3250507.75</v>
      </c>
      <c r="L29" s="218">
        <v>0</v>
      </c>
      <c r="M29" s="127">
        <f t="shared" si="1"/>
        <v>3250507.75</v>
      </c>
      <c r="N29" s="302">
        <f>O29+P29+Q29+S29+R29</f>
        <v>3250507.75</v>
      </c>
      <c r="O29" s="130">
        <f>'CAMINOS RURALES 8'!Q21</f>
        <v>3250507.75</v>
      </c>
      <c r="P29" s="127">
        <v>0</v>
      </c>
      <c r="Q29" s="127">
        <v>0</v>
      </c>
      <c r="R29" s="302">
        <v>0</v>
      </c>
      <c r="S29" s="302">
        <v>0</v>
      </c>
      <c r="T29" s="57"/>
      <c r="U29" s="57"/>
      <c r="V29" s="218">
        <v>1</v>
      </c>
      <c r="W29" s="57"/>
      <c r="X29" s="219"/>
      <c r="Y29" s="219"/>
      <c r="Z29" s="41"/>
      <c r="AA29" s="108"/>
    </row>
    <row r="30" spans="2:27" s="37" customFormat="1" x14ac:dyDescent="0.2">
      <c r="B30" s="57"/>
      <c r="C30" s="223"/>
      <c r="D30" s="224"/>
      <c r="E30" s="224"/>
      <c r="F30" s="225"/>
      <c r="G30" s="57"/>
      <c r="H30" s="131"/>
      <c r="I30" s="131"/>
      <c r="J30" s="220"/>
      <c r="K30" s="221"/>
      <c r="L30" s="218"/>
      <c r="M30" s="127"/>
      <c r="N30" s="302"/>
      <c r="O30" s="130"/>
      <c r="P30" s="127"/>
      <c r="Q30" s="127"/>
      <c r="R30" s="302"/>
      <c r="S30" s="302"/>
      <c r="T30" s="57"/>
      <c r="U30" s="57"/>
      <c r="V30" s="218"/>
      <c r="W30" s="57"/>
      <c r="X30" s="219"/>
      <c r="Y30" s="219"/>
      <c r="Z30" s="41"/>
      <c r="AA30" s="108"/>
    </row>
    <row r="31" spans="2:27" s="37" customFormat="1" x14ac:dyDescent="0.2">
      <c r="B31" s="57"/>
      <c r="C31" s="822" t="str">
        <f>'INF PROD RURAL 9'!C14:F14</f>
        <v>INFRAESTRUCTURA PRODUCTIVA RURAL</v>
      </c>
      <c r="D31" s="822"/>
      <c r="E31" s="822"/>
      <c r="F31" s="822"/>
      <c r="G31" s="57" t="s">
        <v>53</v>
      </c>
      <c r="H31" s="131" t="s">
        <v>54</v>
      </c>
      <c r="I31" s="131"/>
      <c r="J31" s="220"/>
      <c r="K31" s="221">
        <f t="shared" si="0"/>
        <v>250000</v>
      </c>
      <c r="L31" s="218">
        <v>0</v>
      </c>
      <c r="M31" s="127">
        <f t="shared" si="1"/>
        <v>250000</v>
      </c>
      <c r="N31" s="302">
        <f>O31+P31+Q31+S31+R31</f>
        <v>250000</v>
      </c>
      <c r="O31" s="130">
        <f>'INF PROD RURAL 9'!Q18</f>
        <v>250000</v>
      </c>
      <c r="P31" s="127">
        <v>0</v>
      </c>
      <c r="Q31" s="127">
        <v>0</v>
      </c>
      <c r="R31" s="302">
        <f>'INF PROD RURAL 9'!S18</f>
        <v>0</v>
      </c>
      <c r="S31" s="302">
        <v>0</v>
      </c>
      <c r="T31" s="57"/>
      <c r="U31" s="57"/>
      <c r="V31" s="218">
        <v>1</v>
      </c>
      <c r="W31" s="132"/>
      <c r="X31" s="219"/>
      <c r="Y31" s="219"/>
      <c r="Z31" s="41"/>
      <c r="AA31" s="108"/>
    </row>
    <row r="32" spans="2:27" s="97" customFormat="1" x14ac:dyDescent="0.2">
      <c r="B32" s="170"/>
      <c r="C32" s="308"/>
      <c r="D32" s="312"/>
      <c r="E32" s="312"/>
      <c r="F32" s="309"/>
      <c r="G32" s="170"/>
      <c r="H32" s="172"/>
      <c r="I32" s="172"/>
      <c r="J32" s="310"/>
      <c r="K32" s="221"/>
      <c r="L32" s="196"/>
      <c r="M32" s="127"/>
      <c r="N32" s="302"/>
      <c r="O32" s="130"/>
      <c r="P32" s="130"/>
      <c r="Q32" s="130"/>
      <c r="R32" s="306"/>
      <c r="S32" s="306"/>
      <c r="T32" s="170"/>
      <c r="U32" s="170"/>
      <c r="V32" s="196"/>
      <c r="W32" s="170"/>
      <c r="X32" s="176"/>
      <c r="Y32" s="176"/>
      <c r="Z32" s="313"/>
      <c r="AA32" s="314"/>
    </row>
    <row r="33" spans="2:27" s="97" customFormat="1" x14ac:dyDescent="0.2">
      <c r="B33" s="170"/>
      <c r="C33" s="828" t="s">
        <v>46</v>
      </c>
      <c r="D33" s="828"/>
      <c r="E33" s="828"/>
      <c r="F33" s="828"/>
      <c r="G33" s="170" t="s">
        <v>53</v>
      </c>
      <c r="H33" s="172" t="s">
        <v>55</v>
      </c>
      <c r="I33" s="172"/>
      <c r="J33" s="310"/>
      <c r="K33" s="221">
        <f t="shared" si="0"/>
        <v>1324260.93</v>
      </c>
      <c r="L33" s="196">
        <v>0</v>
      </c>
      <c r="M33" s="127">
        <f t="shared" si="1"/>
        <v>1324260.93</v>
      </c>
      <c r="N33" s="302">
        <f>O33+P33+Q33+S33+R33</f>
        <v>1324260.93</v>
      </c>
      <c r="O33" s="130">
        <f>'INDIRECTOS 10'!O25</f>
        <v>1324260.93</v>
      </c>
      <c r="P33" s="130">
        <v>0</v>
      </c>
      <c r="Q33" s="130">
        <f>'INDIRECTOS 10'!P25</f>
        <v>0</v>
      </c>
      <c r="R33" s="306">
        <v>0</v>
      </c>
      <c r="S33" s="306">
        <v>0</v>
      </c>
      <c r="T33" s="170"/>
      <c r="U33" s="170"/>
      <c r="V33" s="196">
        <v>1</v>
      </c>
      <c r="W33" s="170"/>
      <c r="X33" s="176"/>
      <c r="Y33" s="176"/>
      <c r="Z33" s="313"/>
      <c r="AA33" s="314"/>
    </row>
    <row r="34" spans="2:27" s="97" customFormat="1" x14ac:dyDescent="0.2">
      <c r="B34" s="170"/>
      <c r="C34" s="308"/>
      <c r="D34" s="312"/>
      <c r="E34" s="312"/>
      <c r="F34" s="309"/>
      <c r="G34" s="170"/>
      <c r="H34" s="172"/>
      <c r="I34" s="172"/>
      <c r="J34" s="310"/>
      <c r="K34" s="221"/>
      <c r="L34" s="196"/>
      <c r="M34" s="127"/>
      <c r="N34" s="302"/>
      <c r="O34" s="130"/>
      <c r="P34" s="130"/>
      <c r="Q34" s="130"/>
      <c r="R34" s="306"/>
      <c r="S34" s="306"/>
      <c r="T34" s="170"/>
      <c r="U34" s="170"/>
      <c r="V34" s="196"/>
      <c r="W34" s="170"/>
      <c r="X34" s="176"/>
      <c r="Y34" s="176"/>
      <c r="Z34" s="313"/>
      <c r="AA34" s="314"/>
    </row>
    <row r="35" spans="2:27" s="97" customFormat="1" x14ac:dyDescent="0.2">
      <c r="B35" s="392"/>
      <c r="C35" s="830" t="s">
        <v>17</v>
      </c>
      <c r="D35" s="830"/>
      <c r="E35" s="830"/>
      <c r="F35" s="830"/>
      <c r="G35" s="241" t="s">
        <v>53</v>
      </c>
      <c r="H35" s="406" t="s">
        <v>56</v>
      </c>
      <c r="I35" s="406"/>
      <c r="J35" s="407"/>
      <c r="K35" s="221">
        <f t="shared" si="0"/>
        <v>882840.62000000011</v>
      </c>
      <c r="L35" s="244">
        <v>0</v>
      </c>
      <c r="M35" s="127">
        <f t="shared" si="1"/>
        <v>882840.62000000011</v>
      </c>
      <c r="N35" s="302">
        <f>O35+P35+Q35+S35+R35</f>
        <v>882840.62000000011</v>
      </c>
      <c r="O35" s="306">
        <f>'DESARROLLO INST. 11'!O17</f>
        <v>882840.62000000011</v>
      </c>
      <c r="P35" s="306">
        <v>0</v>
      </c>
      <c r="Q35" s="306">
        <v>0</v>
      </c>
      <c r="R35" s="306">
        <v>0</v>
      </c>
      <c r="S35" s="306">
        <v>0</v>
      </c>
      <c r="T35" s="241"/>
      <c r="U35" s="241"/>
      <c r="V35" s="244">
        <v>1</v>
      </c>
      <c r="W35" s="241"/>
      <c r="X35" s="408"/>
      <c r="Y35" s="408"/>
      <c r="Z35" s="313"/>
      <c r="AA35" s="314"/>
    </row>
    <row r="36" spans="2:27" s="97" customFormat="1" x14ac:dyDescent="0.2">
      <c r="B36" s="392"/>
      <c r="C36" s="308"/>
      <c r="D36" s="312"/>
      <c r="E36" s="312"/>
      <c r="F36" s="309"/>
      <c r="G36" s="392"/>
      <c r="H36" s="489"/>
      <c r="I36" s="489"/>
      <c r="J36" s="490"/>
      <c r="K36" s="491"/>
      <c r="L36" s="254"/>
      <c r="M36" s="492"/>
      <c r="N36" s="492"/>
      <c r="O36" s="493"/>
      <c r="P36" s="493"/>
      <c r="Q36" s="493"/>
      <c r="R36" s="493"/>
      <c r="S36" s="493"/>
      <c r="T36" s="392"/>
      <c r="U36" s="392"/>
      <c r="V36" s="254"/>
      <c r="W36" s="392"/>
      <c r="X36" s="488"/>
      <c r="Y36" s="488"/>
      <c r="Z36" s="313"/>
      <c r="AA36" s="314"/>
    </row>
    <row r="37" spans="2:27" s="97" customFormat="1" ht="13.5" thickBot="1" x14ac:dyDescent="0.25">
      <c r="B37" s="275"/>
      <c r="C37" s="818"/>
      <c r="D37" s="818"/>
      <c r="E37" s="818"/>
      <c r="F37" s="818"/>
      <c r="G37" s="275"/>
      <c r="H37" s="479"/>
      <c r="I37" s="479"/>
      <c r="J37" s="480"/>
      <c r="K37" s="481"/>
      <c r="L37" s="482"/>
      <c r="M37" s="351"/>
      <c r="N37" s="351"/>
      <c r="O37" s="483"/>
      <c r="P37" s="483"/>
      <c r="Q37" s="483"/>
      <c r="R37" s="483"/>
      <c r="S37" s="483"/>
      <c r="T37" s="275"/>
      <c r="U37" s="275"/>
      <c r="V37" s="482"/>
      <c r="W37" s="275"/>
      <c r="X37" s="465"/>
      <c r="Y37" s="465"/>
      <c r="Z37" s="313"/>
      <c r="AA37" s="314"/>
    </row>
    <row r="38" spans="2:27" ht="13.5" thickBot="1" x14ac:dyDescent="0.25">
      <c r="B38" s="1"/>
      <c r="C38" s="1"/>
      <c r="D38" s="1"/>
      <c r="E38" s="1"/>
      <c r="F38" s="1"/>
      <c r="G38" s="1"/>
      <c r="H38" s="1"/>
      <c r="I38" s="1"/>
      <c r="J38" s="14" t="s">
        <v>11</v>
      </c>
      <c r="K38" s="226">
        <f>SUM(K15:K37)</f>
        <v>51547031</v>
      </c>
      <c r="L38" s="33"/>
      <c r="M38" s="226">
        <f>SUM(M15:M37)</f>
        <v>51547031</v>
      </c>
      <c r="N38" s="226">
        <f>SUM(N15:N37)</f>
        <v>51547031</v>
      </c>
      <c r="O38" s="226">
        <f>SUM(O14:O37)</f>
        <v>44392031</v>
      </c>
      <c r="P38" s="226">
        <f>SUM(P14:P37)</f>
        <v>2385000</v>
      </c>
      <c r="Q38" s="226">
        <f>SUM(Q14:Q37)</f>
        <v>2385000</v>
      </c>
      <c r="R38" s="226">
        <f>SUM(R15:R37)</f>
        <v>0</v>
      </c>
      <c r="S38" s="226">
        <f>SUM(S14:S37)</f>
        <v>2385000</v>
      </c>
      <c r="T38" s="1"/>
      <c r="U38" s="1"/>
      <c r="V38" s="1"/>
      <c r="W38" s="1"/>
      <c r="X38" s="1"/>
      <c r="Y38" s="1"/>
    </row>
    <row r="39" spans="2:27" ht="26.25" customHeight="1" x14ac:dyDescent="0.2">
      <c r="B39" s="1"/>
      <c r="C39" s="1"/>
      <c r="D39" s="1"/>
      <c r="E39" s="1"/>
      <c r="F39" s="1"/>
      <c r="G39" s="1"/>
      <c r="H39" s="1"/>
      <c r="I39" s="1"/>
      <c r="J39" s="1"/>
      <c r="K39" s="33"/>
      <c r="M39" s="387"/>
      <c r="N39" s="387"/>
      <c r="O39" s="469"/>
      <c r="P39" s="391"/>
      <c r="Q39" s="33"/>
      <c r="R39" s="33"/>
      <c r="S39" s="1"/>
      <c r="T39" s="1"/>
      <c r="U39" s="1"/>
      <c r="V39" s="1"/>
      <c r="W39" s="1"/>
      <c r="X39" s="1"/>
      <c r="Y39" s="1"/>
    </row>
    <row r="40" spans="2:27" ht="26.25" customHeight="1" x14ac:dyDescent="0.2">
      <c r="B40" s="1"/>
      <c r="C40" s="1"/>
      <c r="D40" s="1"/>
      <c r="E40" s="1"/>
      <c r="F40" s="1"/>
      <c r="G40" s="1"/>
      <c r="H40" s="1"/>
      <c r="I40" s="1"/>
      <c r="J40" s="1"/>
      <c r="K40" s="1"/>
      <c r="M40" s="387"/>
      <c r="N40" s="387"/>
      <c r="O40" s="388"/>
      <c r="P40" s="315"/>
      <c r="Q40" s="1"/>
      <c r="R40" s="1"/>
      <c r="S40" s="33"/>
      <c r="U40" s="1"/>
      <c r="V40" s="1"/>
      <c r="W40" s="1"/>
      <c r="X40" s="1"/>
      <c r="Y40" s="1"/>
    </row>
    <row r="41" spans="2:27" x14ac:dyDescent="0.2">
      <c r="B41" s="829" t="s">
        <v>119</v>
      </c>
      <c r="C41" s="829"/>
      <c r="D41" s="829"/>
      <c r="E41" s="829"/>
      <c r="F41" s="829"/>
      <c r="G41" s="829"/>
      <c r="H41" s="829"/>
      <c r="I41" s="829"/>
      <c r="J41" s="829"/>
      <c r="K41" s="829"/>
      <c r="L41" s="829"/>
      <c r="M41" s="829"/>
      <c r="N41" s="829"/>
      <c r="O41" s="829"/>
      <c r="P41" s="829"/>
      <c r="Q41" s="829"/>
      <c r="R41" s="829"/>
      <c r="S41" s="829"/>
      <c r="T41" s="829"/>
      <c r="U41" s="829"/>
      <c r="V41" s="829"/>
      <c r="W41" s="829"/>
      <c r="X41" s="829"/>
      <c r="Y41" s="829"/>
    </row>
    <row r="42" spans="2:27" x14ac:dyDescent="0.2">
      <c r="J42" s="62"/>
      <c r="K42" s="62"/>
      <c r="L42" s="7"/>
      <c r="M42" s="350"/>
      <c r="N42" s="350"/>
      <c r="O42" s="349"/>
      <c r="P42" s="349"/>
      <c r="U42" s="694" t="s">
        <v>105</v>
      </c>
      <c r="V42" s="694"/>
      <c r="W42" s="694"/>
      <c r="X42" s="694"/>
      <c r="Y42" s="694"/>
    </row>
    <row r="43" spans="2:27" x14ac:dyDescent="0.2">
      <c r="O43" s="349"/>
      <c r="P43" s="349"/>
      <c r="Q43" s="47"/>
      <c r="R43" s="47"/>
      <c r="S43" s="64"/>
      <c r="U43" s="812" t="s">
        <v>16</v>
      </c>
      <c r="V43" s="812"/>
      <c r="W43" s="812"/>
      <c r="X43" s="812"/>
      <c r="Y43" s="812"/>
    </row>
    <row r="44" spans="2:27" x14ac:dyDescent="0.2">
      <c r="O44" s="47"/>
      <c r="P44" s="47"/>
      <c r="S44" s="368"/>
      <c r="T44" s="368"/>
      <c r="U44" s="368"/>
      <c r="V44" s="368"/>
      <c r="W44" s="368"/>
      <c r="X44" s="368"/>
      <c r="Y44" s="368"/>
      <c r="Z44" s="42"/>
    </row>
    <row r="45" spans="2:27" x14ac:dyDescent="0.2">
      <c r="K45" s="38"/>
      <c r="O45" s="36"/>
      <c r="S45" s="63"/>
      <c r="V45" s="367"/>
      <c r="W45" s="367"/>
      <c r="X45" s="367"/>
      <c r="Y45" s="367"/>
    </row>
    <row r="46" spans="2:27" x14ac:dyDescent="0.2">
      <c r="O46" s="36"/>
    </row>
    <row r="47" spans="2:27" x14ac:dyDescent="0.2">
      <c r="O47" s="31"/>
    </row>
    <row r="48" spans="2:27" x14ac:dyDescent="0.2">
      <c r="O48" s="101"/>
    </row>
    <row r="49" spans="15:18" x14ac:dyDescent="0.2">
      <c r="O49" s="101"/>
      <c r="Q49" s="47"/>
      <c r="R49" s="47"/>
    </row>
    <row r="50" spans="15:18" x14ac:dyDescent="0.2">
      <c r="O50" s="101"/>
    </row>
    <row r="51" spans="15:18" x14ac:dyDescent="0.2">
      <c r="O51" s="31"/>
      <c r="P51" s="35">
        <v>37718757.5</v>
      </c>
    </row>
    <row r="52" spans="15:18" x14ac:dyDescent="0.2">
      <c r="O52" s="36"/>
      <c r="P52" s="35">
        <v>37389366.600000001</v>
      </c>
    </row>
    <row r="53" spans="15:18" x14ac:dyDescent="0.2">
      <c r="O53" s="36"/>
      <c r="P53" s="35">
        <f>P51-P52</f>
        <v>329390.89999999851</v>
      </c>
    </row>
    <row r="54" spans="15:18" x14ac:dyDescent="0.2">
      <c r="O54" s="36"/>
    </row>
    <row r="55" spans="15:18" x14ac:dyDescent="0.2">
      <c r="O55" s="36"/>
    </row>
  </sheetData>
  <mergeCells count="37">
    <mergeCell ref="U42:Y42"/>
    <mergeCell ref="U43:Y43"/>
    <mergeCell ref="C14:F14"/>
    <mergeCell ref="X11:X12"/>
    <mergeCell ref="C15:F15"/>
    <mergeCell ref="Y11:Y12"/>
    <mergeCell ref="T11:V11"/>
    <mergeCell ref="G11:G12"/>
    <mergeCell ref="I11:I12"/>
    <mergeCell ref="C11:F12"/>
    <mergeCell ref="C29:F29"/>
    <mergeCell ref="C31:F31"/>
    <mergeCell ref="C33:F33"/>
    <mergeCell ref="L11:L12"/>
    <mergeCell ref="B41:Y41"/>
    <mergeCell ref="C35:F35"/>
    <mergeCell ref="B10:X10"/>
    <mergeCell ref="W11:W12"/>
    <mergeCell ref="K9:P9"/>
    <mergeCell ref="K3:P3"/>
    <mergeCell ref="K4:P4"/>
    <mergeCell ref="K7:P7"/>
    <mergeCell ref="K5:P6"/>
    <mergeCell ref="K8:P8"/>
    <mergeCell ref="S6:V6"/>
    <mergeCell ref="J11:J12"/>
    <mergeCell ref="K11:K12"/>
    <mergeCell ref="B11:B12"/>
    <mergeCell ref="M11:Q11"/>
    <mergeCell ref="H11:H12"/>
    <mergeCell ref="C37:F37"/>
    <mergeCell ref="C17:F17"/>
    <mergeCell ref="C21:F21"/>
    <mergeCell ref="C23:F23"/>
    <mergeCell ref="C25:F25"/>
    <mergeCell ref="C27:F27"/>
    <mergeCell ref="C19:F19"/>
  </mergeCells>
  <phoneticPr fontId="0" type="noConversion"/>
  <printOptions horizontalCentered="1"/>
  <pageMargins left="0" right="0" top="0" bottom="0" header="0" footer="0"/>
  <pageSetup paperSize="5" scale="58"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view="pageBreakPreview" zoomScale="130" zoomScaleSheetLayoutView="130" workbookViewId="0">
      <selection activeCell="K8" sqref="K8:N8"/>
    </sheetView>
  </sheetViews>
  <sheetFormatPr baseColWidth="10" defaultRowHeight="12.75" x14ac:dyDescent="0.2"/>
  <cols>
    <col min="1" max="1" width="2.5703125" style="35" customWidth="1"/>
    <col min="2" max="2" width="8.5703125" style="35" customWidth="1"/>
    <col min="3" max="3" width="10.7109375" style="35" customWidth="1"/>
    <col min="4" max="4" width="12.5703125" style="35" customWidth="1"/>
    <col min="5" max="5" width="13.28515625" style="35" customWidth="1"/>
    <col min="6" max="6" width="14.7109375" style="35" customWidth="1"/>
    <col min="7" max="7" width="8.140625" style="35" customWidth="1"/>
    <col min="8" max="8" width="5.7109375" style="35" customWidth="1"/>
    <col min="9" max="9" width="8.5703125" style="35" customWidth="1"/>
    <col min="10" max="10" width="10" style="35" customWidth="1"/>
    <col min="11" max="11" width="19.7109375" style="35" customWidth="1"/>
    <col min="12" max="12" width="14.5703125" style="35" customWidth="1"/>
    <col min="13" max="13" width="20.5703125" style="35" customWidth="1"/>
    <col min="14" max="14" width="17.7109375" style="35" customWidth="1"/>
    <col min="15" max="15" width="13.140625" style="35" customWidth="1"/>
    <col min="16" max="16" width="12.42578125" style="35" customWidth="1"/>
    <col min="17" max="17" width="8.5703125" style="35" customWidth="1"/>
    <col min="18" max="18" width="8" style="35" customWidth="1"/>
    <col min="19" max="19" width="9.42578125" style="35" customWidth="1"/>
    <col min="20" max="20" width="2.140625" style="35" customWidth="1"/>
    <col min="21" max="21" width="13.85546875" style="35" bestFit="1" customWidth="1"/>
    <col min="22" max="22" width="14.85546875" style="35" bestFit="1" customWidth="1"/>
    <col min="23" max="23" width="13.85546875" style="35" bestFit="1" customWidth="1"/>
    <col min="24" max="24" width="14.85546875" style="35" bestFit="1" customWidth="1"/>
    <col min="25" max="16384" width="11.42578125" style="35"/>
  </cols>
  <sheetData>
    <row r="1" spans="1:24" ht="13.5" thickBot="1" x14ac:dyDescent="0.25"/>
    <row r="2" spans="1:24" x14ac:dyDescent="0.2">
      <c r="B2" s="90"/>
      <c r="C2" s="91"/>
      <c r="D2" s="91"/>
      <c r="E2" s="91"/>
      <c r="F2" s="91"/>
      <c r="G2" s="91"/>
      <c r="H2" s="91"/>
      <c r="I2" s="91"/>
      <c r="J2" s="91"/>
      <c r="K2" s="91"/>
      <c r="L2" s="91"/>
      <c r="M2" s="91"/>
      <c r="N2" s="91"/>
      <c r="O2" s="91"/>
      <c r="P2" s="91"/>
      <c r="Q2" s="91"/>
      <c r="R2" s="91"/>
      <c r="S2" s="92"/>
      <c r="T2" s="93"/>
    </row>
    <row r="3" spans="1:24" ht="15.75" x14ac:dyDescent="0.25">
      <c r="A3" s="94"/>
      <c r="B3" s="93"/>
      <c r="C3" s="117"/>
      <c r="D3" s="15" t="s">
        <v>70</v>
      </c>
      <c r="E3" s="40"/>
      <c r="F3" s="15"/>
      <c r="G3" s="40"/>
      <c r="H3" s="117"/>
      <c r="I3" s="117"/>
      <c r="J3" s="117"/>
      <c r="K3" s="700" t="s">
        <v>23</v>
      </c>
      <c r="L3" s="700"/>
      <c r="M3" s="700"/>
      <c r="N3" s="700"/>
      <c r="O3" s="15" t="s">
        <v>80</v>
      </c>
      <c r="P3" s="117"/>
      <c r="S3" s="118"/>
      <c r="T3" s="145"/>
    </row>
    <row r="4" spans="1:24" ht="15.75" x14ac:dyDescent="0.25">
      <c r="A4" s="94"/>
      <c r="B4" s="93"/>
      <c r="C4" s="117"/>
      <c r="D4" s="111" t="s">
        <v>47</v>
      </c>
      <c r="E4" s="15"/>
      <c r="F4" s="15"/>
      <c r="G4" s="22"/>
      <c r="H4" s="117"/>
      <c r="I4" s="117"/>
      <c r="J4" s="117"/>
      <c r="K4" s="700" t="s">
        <v>24</v>
      </c>
      <c r="L4" s="700"/>
      <c r="M4" s="700"/>
      <c r="N4" s="700"/>
      <c r="O4" s="117"/>
      <c r="P4" s="117"/>
      <c r="Q4" s="117"/>
      <c r="R4" s="117"/>
      <c r="S4" s="118"/>
      <c r="T4" s="145"/>
    </row>
    <row r="5" spans="1:24" ht="12.75" customHeight="1" x14ac:dyDescent="0.2">
      <c r="A5" s="94"/>
      <c r="B5" s="93"/>
      <c r="C5" s="95"/>
      <c r="D5" s="111" t="s">
        <v>52</v>
      </c>
      <c r="E5" s="15"/>
      <c r="F5" s="111"/>
      <c r="G5" s="111"/>
      <c r="H5" s="95"/>
      <c r="I5" s="95"/>
      <c r="J5" s="95"/>
      <c r="K5" s="697" t="s">
        <v>69</v>
      </c>
      <c r="L5" s="697"/>
      <c r="M5" s="697"/>
      <c r="N5" s="697"/>
      <c r="O5" s="166"/>
      <c r="P5" s="166"/>
      <c r="Q5" s="95"/>
      <c r="R5" s="95"/>
      <c r="S5" s="119"/>
      <c r="T5" s="146"/>
    </row>
    <row r="6" spans="1:24" x14ac:dyDescent="0.2">
      <c r="B6" s="16"/>
      <c r="C6" s="40"/>
      <c r="D6" s="111" t="s">
        <v>51</v>
      </c>
      <c r="E6" s="165" t="str">
        <f>'AGUA POTABLE 1'!E6</f>
        <v xml:space="preserve"> FEBRERO 2017</v>
      </c>
      <c r="F6" s="15"/>
      <c r="G6" s="40"/>
      <c r="H6" s="40"/>
      <c r="I6" s="40"/>
      <c r="J6" s="40"/>
      <c r="K6" s="697"/>
      <c r="L6" s="697"/>
      <c r="M6" s="697"/>
      <c r="N6" s="697"/>
      <c r="O6" s="23"/>
      <c r="P6" s="23"/>
      <c r="Q6" s="23"/>
      <c r="R6" s="273"/>
      <c r="S6" s="94"/>
      <c r="T6" s="93"/>
    </row>
    <row r="7" spans="1:24" x14ac:dyDescent="0.2">
      <c r="B7" s="16"/>
      <c r="C7" s="40"/>
      <c r="D7" s="111" t="s">
        <v>57</v>
      </c>
      <c r="E7" s="40"/>
      <c r="F7" s="15"/>
      <c r="G7" s="40"/>
      <c r="H7" s="22"/>
      <c r="I7" s="22"/>
      <c r="J7" s="22"/>
      <c r="K7" s="696" t="s">
        <v>50</v>
      </c>
      <c r="L7" s="696"/>
      <c r="M7" s="696"/>
      <c r="N7" s="696"/>
      <c r="O7" s="24" t="s">
        <v>38</v>
      </c>
      <c r="P7" s="25"/>
      <c r="R7" s="40"/>
      <c r="S7" s="94"/>
      <c r="T7" s="93"/>
    </row>
    <row r="8" spans="1:24" x14ac:dyDescent="0.2">
      <c r="B8" s="16"/>
      <c r="C8" s="40"/>
      <c r="D8" s="111" t="s">
        <v>58</v>
      </c>
      <c r="E8" s="15"/>
      <c r="F8" s="15"/>
      <c r="G8" s="40"/>
      <c r="H8" s="95"/>
      <c r="I8" s="95"/>
      <c r="J8" s="95"/>
      <c r="K8" s="694" t="s">
        <v>283</v>
      </c>
      <c r="L8" s="694"/>
      <c r="M8" s="694"/>
      <c r="N8" s="694"/>
      <c r="O8" s="24" t="s">
        <v>39</v>
      </c>
      <c r="P8" s="25"/>
      <c r="R8" s="40"/>
      <c r="S8" s="273"/>
      <c r="T8" s="93"/>
    </row>
    <row r="9" spans="1:24" ht="13.5" thickBot="1" x14ac:dyDescent="0.25">
      <c r="B9" s="144"/>
      <c r="C9" s="96"/>
      <c r="D9" s="96"/>
      <c r="E9" s="96"/>
      <c r="F9" s="96"/>
      <c r="G9" s="96"/>
      <c r="H9" s="96"/>
      <c r="I9" s="96"/>
      <c r="J9" s="96"/>
      <c r="K9" s="695" t="s">
        <v>22</v>
      </c>
      <c r="L9" s="695"/>
      <c r="M9" s="695"/>
      <c r="N9" s="695"/>
      <c r="O9" s="168"/>
      <c r="P9" s="17" t="s">
        <v>25</v>
      </c>
      <c r="Q9" s="18">
        <v>13</v>
      </c>
      <c r="R9" s="18" t="s">
        <v>26</v>
      </c>
      <c r="S9" s="121">
        <f>'AGUA POTABLE 1'!$AB$9</f>
        <v>13</v>
      </c>
      <c r="T9" s="147"/>
    </row>
    <row r="10" spans="1:24" s="40" customFormat="1" ht="3" customHeight="1" thickBot="1" x14ac:dyDescent="0.25">
      <c r="B10" s="823"/>
      <c r="C10" s="824"/>
      <c r="D10" s="824"/>
      <c r="E10" s="824"/>
      <c r="F10" s="824"/>
      <c r="G10" s="824"/>
      <c r="H10" s="824"/>
      <c r="I10" s="824"/>
      <c r="J10" s="824"/>
      <c r="K10" s="824"/>
      <c r="L10" s="824"/>
      <c r="M10" s="824"/>
      <c r="N10" s="824"/>
      <c r="O10" s="824"/>
      <c r="P10" s="824"/>
      <c r="Q10" s="824"/>
      <c r="R10" s="824"/>
      <c r="S10" s="824"/>
    </row>
    <row r="11" spans="1:24" s="7" customFormat="1" ht="36.75" customHeight="1" thickBot="1" x14ac:dyDescent="0.25">
      <c r="A11" s="39"/>
      <c r="B11" s="689" t="s">
        <v>88</v>
      </c>
      <c r="C11" s="689" t="s">
        <v>0</v>
      </c>
      <c r="D11" s="689"/>
      <c r="E11" s="689"/>
      <c r="F11" s="689"/>
      <c r="G11" s="689" t="s">
        <v>1</v>
      </c>
      <c r="H11" s="689" t="s">
        <v>2</v>
      </c>
      <c r="I11" s="689" t="s">
        <v>3</v>
      </c>
      <c r="J11" s="689" t="s">
        <v>4</v>
      </c>
      <c r="K11" s="689" t="s">
        <v>5</v>
      </c>
      <c r="L11" s="689" t="s">
        <v>19</v>
      </c>
      <c r="M11" s="689" t="s">
        <v>84</v>
      </c>
      <c r="N11" s="689"/>
      <c r="O11" s="689"/>
      <c r="P11" s="330"/>
      <c r="Q11" s="689" t="s">
        <v>7</v>
      </c>
      <c r="R11" s="689"/>
      <c r="S11" s="689"/>
      <c r="V11" s="39"/>
    </row>
    <row r="12" spans="1:24" s="7" customFormat="1" ht="36.75" customHeight="1" thickBot="1" x14ac:dyDescent="0.25">
      <c r="B12" s="689"/>
      <c r="C12" s="689"/>
      <c r="D12" s="689"/>
      <c r="E12" s="689"/>
      <c r="F12" s="689"/>
      <c r="G12" s="689"/>
      <c r="H12" s="689"/>
      <c r="I12" s="689"/>
      <c r="J12" s="689"/>
      <c r="K12" s="689"/>
      <c r="L12" s="689"/>
      <c r="M12" s="150" t="s">
        <v>145</v>
      </c>
      <c r="N12" s="150" t="s">
        <v>146</v>
      </c>
      <c r="O12" s="150" t="s">
        <v>83</v>
      </c>
      <c r="P12" s="330" t="s">
        <v>116</v>
      </c>
      <c r="Q12" s="150" t="s">
        <v>12</v>
      </c>
      <c r="R12" s="150" t="s">
        <v>13</v>
      </c>
      <c r="S12" s="164" t="s">
        <v>118</v>
      </c>
      <c r="U12" s="7" t="s">
        <v>305</v>
      </c>
      <c r="V12" s="7" t="s">
        <v>144</v>
      </c>
      <c r="W12" s="7" t="s">
        <v>306</v>
      </c>
    </row>
    <row r="13" spans="1:24" ht="3.75" customHeight="1" thickBot="1" x14ac:dyDescent="0.25">
      <c r="B13" s="1"/>
      <c r="C13" s="1"/>
      <c r="D13" s="1"/>
      <c r="E13" s="1"/>
      <c r="F13" s="1"/>
      <c r="G13" s="1"/>
      <c r="H13" s="1"/>
      <c r="I13" s="1"/>
      <c r="J13" s="1"/>
      <c r="K13" s="1"/>
      <c r="L13" s="1"/>
      <c r="M13" s="5"/>
      <c r="N13" s="5"/>
      <c r="O13" s="5"/>
      <c r="P13" s="5"/>
      <c r="Q13" s="5"/>
      <c r="R13" s="5"/>
      <c r="S13" s="5"/>
    </row>
    <row r="14" spans="1:24" x14ac:dyDescent="0.2">
      <c r="B14" s="3"/>
      <c r="C14" s="825" t="s">
        <v>42</v>
      </c>
      <c r="D14" s="826"/>
      <c r="E14" s="826"/>
      <c r="F14" s="827"/>
      <c r="G14" s="3"/>
      <c r="H14" s="6"/>
      <c r="I14" s="6"/>
      <c r="J14" s="4"/>
      <c r="K14" s="11"/>
      <c r="L14" s="20"/>
      <c r="M14" s="11"/>
      <c r="N14" s="11"/>
      <c r="O14" s="2"/>
      <c r="P14" s="2"/>
      <c r="Q14" s="3"/>
      <c r="R14" s="3"/>
      <c r="S14" s="21"/>
      <c r="T14" s="5"/>
      <c r="X14" s="444"/>
    </row>
    <row r="15" spans="1:24" s="37" customFormat="1" x14ac:dyDescent="0.2">
      <c r="B15" s="57"/>
      <c r="C15" s="816" t="str">
        <f>'AGUA POTABLE 1'!C14</f>
        <v>AGUA POTABLE</v>
      </c>
      <c r="D15" s="816"/>
      <c r="E15" s="816"/>
      <c r="F15" s="816"/>
      <c r="G15" s="135" t="s">
        <v>53</v>
      </c>
      <c r="H15" s="53">
        <v>1</v>
      </c>
      <c r="I15" s="53"/>
      <c r="J15" s="151"/>
      <c r="K15" s="129">
        <f>M15+N15+O15+P15</f>
        <v>11150000</v>
      </c>
      <c r="L15" s="58">
        <v>0</v>
      </c>
      <c r="M15" s="127">
        <f>'AGUA POTABLE 1'!Q28</f>
        <v>11150000</v>
      </c>
      <c r="N15" s="127">
        <v>0</v>
      </c>
      <c r="O15" s="126">
        <v>0</v>
      </c>
      <c r="P15" s="301">
        <v>0</v>
      </c>
      <c r="Q15" s="135"/>
      <c r="R15" s="85"/>
      <c r="S15" s="58">
        <v>1</v>
      </c>
      <c r="U15" s="444"/>
    </row>
    <row r="16" spans="1:24" s="37" customFormat="1" x14ac:dyDescent="0.2">
      <c r="B16" s="57"/>
      <c r="C16" s="123"/>
      <c r="D16" s="124"/>
      <c r="E16" s="124"/>
      <c r="F16" s="125"/>
      <c r="G16" s="135"/>
      <c r="H16" s="53"/>
      <c r="I16" s="53"/>
      <c r="J16" s="151"/>
      <c r="K16" s="129"/>
      <c r="L16" s="58"/>
      <c r="M16" s="127"/>
      <c r="N16" s="127"/>
      <c r="O16" s="126"/>
      <c r="P16" s="301"/>
      <c r="Q16" s="135"/>
      <c r="R16" s="85"/>
      <c r="S16" s="106"/>
      <c r="U16" s="444">
        <f>K47*0.15</f>
        <v>6621304.6499999994</v>
      </c>
    </row>
    <row r="17" spans="2:24" s="37" customFormat="1" x14ac:dyDescent="0.2">
      <c r="B17" s="57"/>
      <c r="C17" s="838" t="s">
        <v>60</v>
      </c>
      <c r="D17" s="839"/>
      <c r="E17" s="839"/>
      <c r="F17" s="840"/>
      <c r="G17" s="135" t="s">
        <v>18</v>
      </c>
      <c r="H17" s="53" t="s">
        <v>61</v>
      </c>
      <c r="I17" s="53"/>
      <c r="J17" s="151"/>
      <c r="K17" s="129">
        <f t="shared" ref="K17:K35" si="0">M17+N17+O17+P17</f>
        <v>700000</v>
      </c>
      <c r="L17" s="58">
        <v>0</v>
      </c>
      <c r="M17" s="127">
        <f>'DRENAJE 2'!Q18</f>
        <v>700000</v>
      </c>
      <c r="N17" s="127">
        <v>0</v>
      </c>
      <c r="O17" s="126">
        <v>0</v>
      </c>
      <c r="P17" s="301">
        <v>0</v>
      </c>
      <c r="Q17" s="135"/>
      <c r="R17" s="85"/>
      <c r="S17" s="58">
        <v>1</v>
      </c>
      <c r="U17" s="444">
        <f>N19+N29</f>
        <v>6800507.75</v>
      </c>
      <c r="W17" s="444">
        <f>N25+N31</f>
        <v>4235000</v>
      </c>
    </row>
    <row r="18" spans="2:24" s="37" customFormat="1" x14ac:dyDescent="0.2">
      <c r="B18" s="57"/>
      <c r="C18" s="123"/>
      <c r="D18" s="124"/>
      <c r="E18" s="124"/>
      <c r="F18" s="125"/>
      <c r="G18" s="135"/>
      <c r="H18" s="53"/>
      <c r="I18" s="53"/>
      <c r="J18" s="151"/>
      <c r="K18" s="129"/>
      <c r="L18" s="58"/>
      <c r="M18" s="127"/>
      <c r="N18" s="127"/>
      <c r="O18" s="126"/>
      <c r="P18" s="301"/>
      <c r="Q18" s="135"/>
      <c r="R18" s="85"/>
      <c r="S18" s="106"/>
    </row>
    <row r="19" spans="2:24" s="37" customFormat="1" x14ac:dyDescent="0.2">
      <c r="B19" s="57"/>
      <c r="C19" s="816" t="str">
        <f>'RESUMEN 12'!C19:F19</f>
        <v>URBANIZACION MUNICIPAL</v>
      </c>
      <c r="D19" s="816"/>
      <c r="E19" s="816"/>
      <c r="F19" s="816"/>
      <c r="G19" s="135" t="s">
        <v>53</v>
      </c>
      <c r="H19" s="53" t="s">
        <v>62</v>
      </c>
      <c r="I19" s="53"/>
      <c r="J19" s="151"/>
      <c r="K19" s="129">
        <f t="shared" si="0"/>
        <v>3550000</v>
      </c>
      <c r="L19" s="58">
        <v>0</v>
      </c>
      <c r="M19" s="127">
        <v>0</v>
      </c>
      <c r="N19" s="127">
        <f>'URBANIZACION MPAL 3'!Q33</f>
        <v>3550000</v>
      </c>
      <c r="O19" s="126">
        <v>0</v>
      </c>
      <c r="P19" s="301">
        <v>0</v>
      </c>
      <c r="Q19" s="135"/>
      <c r="R19" s="85"/>
      <c r="S19" s="58">
        <v>1</v>
      </c>
      <c r="V19" s="444"/>
    </row>
    <row r="20" spans="2:24" s="37" customFormat="1" x14ac:dyDescent="0.2">
      <c r="B20" s="57"/>
      <c r="C20" s="123"/>
      <c r="D20" s="124"/>
      <c r="E20" s="124"/>
      <c r="F20" s="125"/>
      <c r="G20" s="135"/>
      <c r="H20" s="53"/>
      <c r="I20" s="53"/>
      <c r="J20" s="151"/>
      <c r="K20" s="129"/>
      <c r="L20" s="58"/>
      <c r="M20" s="127"/>
      <c r="N20" s="127"/>
      <c r="O20" s="126"/>
      <c r="P20" s="301"/>
      <c r="Q20" s="135"/>
      <c r="R20" s="85"/>
      <c r="S20" s="106"/>
    </row>
    <row r="21" spans="2:24" s="37" customFormat="1" x14ac:dyDescent="0.2">
      <c r="B21" s="57"/>
      <c r="C21" s="816" t="str">
        <f>'RESUMEN 12'!C21:F21</f>
        <v>ELECTRIFICACION</v>
      </c>
      <c r="D21" s="816"/>
      <c r="E21" s="816"/>
      <c r="F21" s="816"/>
      <c r="G21" s="135" t="s">
        <v>53</v>
      </c>
      <c r="H21" s="53" t="s">
        <v>63</v>
      </c>
      <c r="I21" s="53"/>
      <c r="J21" s="151"/>
      <c r="K21" s="129">
        <f t="shared" si="0"/>
        <v>6500000</v>
      </c>
      <c r="L21" s="58">
        <v>0</v>
      </c>
      <c r="M21" s="127">
        <f>'RESUMEN 12'!O21</f>
        <v>6500000</v>
      </c>
      <c r="N21" s="127">
        <f>'ELECTRIFICACION 4'!Q26</f>
        <v>0</v>
      </c>
      <c r="O21" s="126">
        <v>0</v>
      </c>
      <c r="P21" s="301">
        <v>0</v>
      </c>
      <c r="Q21" s="135"/>
      <c r="R21" s="85"/>
      <c r="S21" s="58">
        <v>1</v>
      </c>
      <c r="U21" s="444"/>
      <c r="V21" s="444"/>
    </row>
    <row r="22" spans="2:24" s="37" customFormat="1" x14ac:dyDescent="0.2">
      <c r="B22" s="57"/>
      <c r="C22" s="123"/>
      <c r="D22" s="124"/>
      <c r="E22" s="124"/>
      <c r="F22" s="125"/>
      <c r="G22" s="135"/>
      <c r="H22" s="53"/>
      <c r="I22" s="53"/>
      <c r="J22" s="151"/>
      <c r="K22" s="129"/>
      <c r="L22" s="58"/>
      <c r="M22" s="127"/>
      <c r="N22" s="127"/>
      <c r="O22" s="127"/>
      <c r="P22" s="302"/>
      <c r="Q22" s="135"/>
      <c r="R22" s="85"/>
      <c r="S22" s="106"/>
    </row>
    <row r="23" spans="2:24" s="37" customFormat="1" x14ac:dyDescent="0.2">
      <c r="B23" s="57"/>
      <c r="C23" s="816" t="str">
        <f>'INF. BASICA DE SALUD 5'!C14</f>
        <v xml:space="preserve">INFRAESTRUCTURA BASICA DE SALUD </v>
      </c>
      <c r="D23" s="816"/>
      <c r="E23" s="816"/>
      <c r="F23" s="816"/>
      <c r="G23" s="135" t="s">
        <v>53</v>
      </c>
      <c r="H23" s="53" t="s">
        <v>64</v>
      </c>
      <c r="I23" s="53" t="s">
        <v>86</v>
      </c>
      <c r="J23" s="151"/>
      <c r="K23" s="129">
        <f t="shared" si="0"/>
        <v>2950000</v>
      </c>
      <c r="L23" s="58">
        <v>0</v>
      </c>
      <c r="M23" s="127">
        <f>'INF. BASICA DE SALUD 5'!Q15+'INF. BASICA DE SALUD 5'!Q16+'INF. BASICA DE SALUD 5'!Q17+'INF. BASICA DE SALUD 5'!Q18+'INF. BASICA DE SALUD 5'!Q20+'INF. BASICA DE SALUD 5'!Q21</f>
        <v>2950000</v>
      </c>
      <c r="N23" s="127">
        <f>'INF. BASICA DE SALUD 5'!Q22</f>
        <v>0</v>
      </c>
      <c r="O23" s="127">
        <v>0</v>
      </c>
      <c r="P23" s="302">
        <v>0</v>
      </c>
      <c r="Q23" s="135"/>
      <c r="R23" s="85"/>
      <c r="S23" s="58">
        <v>1</v>
      </c>
      <c r="U23" s="444">
        <f>'INF. BASICA DE SALUD 5'!Q23</f>
        <v>3200000</v>
      </c>
      <c r="V23" s="444" t="e">
        <f>'INF. BASICA DE SALUD 5'!#REF!</f>
        <v>#REF!</v>
      </c>
    </row>
    <row r="24" spans="2:24" s="37" customFormat="1" x14ac:dyDescent="0.2">
      <c r="B24" s="57"/>
      <c r="C24" s="123"/>
      <c r="D24" s="124"/>
      <c r="E24" s="124"/>
      <c r="F24" s="125"/>
      <c r="G24" s="135"/>
      <c r="H24" s="53"/>
      <c r="I24" s="53"/>
      <c r="J24" s="151"/>
      <c r="K24" s="129"/>
      <c r="L24" s="58"/>
      <c r="M24" s="127"/>
      <c r="N24" s="127"/>
      <c r="O24" s="126"/>
      <c r="P24" s="301"/>
      <c r="Q24" s="135"/>
      <c r="R24" s="85"/>
      <c r="S24" s="106"/>
    </row>
    <row r="25" spans="2:24" s="37" customFormat="1" x14ac:dyDescent="0.2">
      <c r="B25" s="57"/>
      <c r="C25" s="816" t="str">
        <f>'INF. BASICA EDUCATIVA 6'!C14</f>
        <v>INFRAESTRUCTURA BASICA EDUCATIVA Y DEPORTIVA</v>
      </c>
      <c r="D25" s="816"/>
      <c r="E25" s="816"/>
      <c r="F25" s="816"/>
      <c r="G25" s="135" t="s">
        <v>53</v>
      </c>
      <c r="H25" s="53" t="s">
        <v>65</v>
      </c>
      <c r="I25" s="53"/>
      <c r="J25" s="151"/>
      <c r="K25" s="129">
        <f t="shared" si="0"/>
        <v>4235000</v>
      </c>
      <c r="L25" s="58">
        <v>0</v>
      </c>
      <c r="M25" s="127">
        <v>0</v>
      </c>
      <c r="N25" s="127">
        <f>'INF. BASICA EDUCATIVA 6'!Q25</f>
        <v>4235000</v>
      </c>
      <c r="O25" s="127">
        <v>0</v>
      </c>
      <c r="P25" s="302">
        <v>0</v>
      </c>
      <c r="Q25" s="128" t="s">
        <v>68</v>
      </c>
      <c r="R25" s="85"/>
      <c r="S25" s="58">
        <v>1</v>
      </c>
      <c r="T25" s="41"/>
      <c r="U25" s="108"/>
      <c r="V25" s="444" t="e">
        <f>'INF. BASICA EDUCATIVA 6'!#REF!</f>
        <v>#REF!</v>
      </c>
    </row>
    <row r="26" spans="2:24" s="37" customFormat="1" x14ac:dyDescent="0.2">
      <c r="B26" s="57"/>
      <c r="C26" s="123"/>
      <c r="D26" s="124"/>
      <c r="E26" s="124"/>
      <c r="F26" s="125"/>
      <c r="G26" s="135"/>
      <c r="H26" s="53"/>
      <c r="I26" s="53"/>
      <c r="J26" s="151"/>
      <c r="K26" s="129"/>
      <c r="L26" s="58"/>
      <c r="M26" s="127"/>
      <c r="N26" s="127"/>
      <c r="O26" s="127"/>
      <c r="P26" s="302"/>
      <c r="Q26" s="135"/>
      <c r="R26" s="57"/>
      <c r="S26" s="106"/>
      <c r="T26" s="41"/>
      <c r="U26" s="108"/>
    </row>
    <row r="27" spans="2:24" s="37" customFormat="1" x14ac:dyDescent="0.2">
      <c r="B27" s="57"/>
      <c r="C27" s="816" t="str">
        <f>'MEJORAMIENTO DE VIVIENDA 7'!C15:F15</f>
        <v>MEJORAMIENTO DE LA VIVIENDA</v>
      </c>
      <c r="D27" s="816"/>
      <c r="E27" s="816"/>
      <c r="F27" s="816"/>
      <c r="G27" s="135" t="s">
        <v>53</v>
      </c>
      <c r="H27" s="131" t="s">
        <v>66</v>
      </c>
      <c r="I27" s="53"/>
      <c r="J27" s="151"/>
      <c r="K27" s="129">
        <f t="shared" si="0"/>
        <v>9349421.6999999993</v>
      </c>
      <c r="L27" s="58">
        <v>0</v>
      </c>
      <c r="M27" s="127">
        <f>'MEJORAMIENTO DE VIVIENDA 7'!P24</f>
        <v>9349421.6999999993</v>
      </c>
      <c r="N27" s="127">
        <v>0</v>
      </c>
      <c r="O27" s="127">
        <v>0</v>
      </c>
      <c r="P27" s="302">
        <v>0</v>
      </c>
      <c r="Q27" s="57"/>
      <c r="R27" s="57"/>
      <c r="S27" s="58">
        <v>1</v>
      </c>
      <c r="T27" s="41"/>
      <c r="U27" s="445" t="e">
        <f>#REF!</f>
        <v>#REF!</v>
      </c>
    </row>
    <row r="28" spans="2:24" s="37" customFormat="1" x14ac:dyDescent="0.2">
      <c r="B28" s="57"/>
      <c r="C28" s="123"/>
      <c r="D28" s="124"/>
      <c r="E28" s="124"/>
      <c r="F28" s="125"/>
      <c r="G28" s="135"/>
      <c r="H28" s="53"/>
      <c r="I28" s="53"/>
      <c r="J28" s="151"/>
      <c r="K28" s="129"/>
      <c r="L28" s="58"/>
      <c r="M28" s="127"/>
      <c r="N28" s="127"/>
      <c r="O28" s="127"/>
      <c r="P28" s="302"/>
      <c r="Q28" s="135"/>
      <c r="R28" s="57"/>
      <c r="S28" s="58"/>
      <c r="T28" s="41"/>
      <c r="U28" s="108"/>
    </row>
    <row r="29" spans="2:24" s="37" customFormat="1" x14ac:dyDescent="0.2">
      <c r="B29" s="57"/>
      <c r="C29" s="816" t="str">
        <f>'CAMINOS RURALES 8'!C14</f>
        <v>CAMINOS RURALES</v>
      </c>
      <c r="D29" s="816"/>
      <c r="E29" s="816"/>
      <c r="F29" s="816"/>
      <c r="G29" s="135" t="s">
        <v>53</v>
      </c>
      <c r="H29" s="53" t="s">
        <v>67</v>
      </c>
      <c r="I29" s="53"/>
      <c r="J29" s="151"/>
      <c r="K29" s="129">
        <f t="shared" si="0"/>
        <v>3250507.75</v>
      </c>
      <c r="L29" s="58">
        <v>0</v>
      </c>
      <c r="M29" s="127">
        <v>0</v>
      </c>
      <c r="N29" s="127">
        <f>'CAMINOS RURALES 8'!Q21</f>
        <v>3250507.75</v>
      </c>
      <c r="O29" s="127">
        <v>0</v>
      </c>
      <c r="P29" s="302">
        <v>0</v>
      </c>
      <c r="Q29" s="135"/>
      <c r="R29" s="57"/>
      <c r="S29" s="58">
        <v>1</v>
      </c>
      <c r="T29" s="41"/>
      <c r="U29" s="108"/>
      <c r="V29" s="444" t="e">
        <f>'CAMINOS RURALES 8'!Q21+'CAMINOS RURALES 8'!#REF!</f>
        <v>#REF!</v>
      </c>
    </row>
    <row r="30" spans="2:24" s="37" customFormat="1" x14ac:dyDescent="0.2">
      <c r="B30" s="57"/>
      <c r="C30" s="123"/>
      <c r="D30" s="124"/>
      <c r="E30" s="124"/>
      <c r="F30" s="125"/>
      <c r="G30" s="135"/>
      <c r="H30" s="53"/>
      <c r="I30" s="53"/>
      <c r="J30" s="151"/>
      <c r="K30" s="129"/>
      <c r="L30" s="58"/>
      <c r="M30" s="127"/>
      <c r="N30" s="127"/>
      <c r="O30" s="127"/>
      <c r="P30" s="302"/>
      <c r="Q30" s="135"/>
      <c r="R30" s="57"/>
      <c r="S30" s="58"/>
      <c r="T30" s="41"/>
      <c r="U30" s="108"/>
    </row>
    <row r="31" spans="2:24" s="37" customFormat="1" x14ac:dyDescent="0.2">
      <c r="B31" s="57"/>
      <c r="C31" s="816" t="str">
        <f>'INF PROD RURAL 9'!C14:F14</f>
        <v>INFRAESTRUCTURA PRODUCTIVA RURAL</v>
      </c>
      <c r="D31" s="816"/>
      <c r="E31" s="816"/>
      <c r="F31" s="816"/>
      <c r="G31" s="135" t="s">
        <v>53</v>
      </c>
      <c r="H31" s="53" t="s">
        <v>54</v>
      </c>
      <c r="I31" s="53"/>
      <c r="J31" s="151"/>
      <c r="K31" s="129">
        <f>M31+N31+O31</f>
        <v>250000</v>
      </c>
      <c r="L31" s="58">
        <v>0</v>
      </c>
      <c r="M31" s="127">
        <f>'RESUMEN 12'!O31</f>
        <v>250000</v>
      </c>
      <c r="N31" s="127">
        <v>0</v>
      </c>
      <c r="O31" s="127">
        <v>0</v>
      </c>
      <c r="P31" s="127">
        <v>0</v>
      </c>
      <c r="Q31" s="135"/>
      <c r="R31" s="57"/>
      <c r="S31" s="58">
        <v>1</v>
      </c>
      <c r="T31" s="41"/>
      <c r="U31" s="446" t="e">
        <f>'INF PROD RURAL 9'!#REF!+'INF PROD RURAL 9'!#REF!+'INF PROD RURAL 9'!#REF!+'INF PROD RURAL 9'!#REF!+'INF PROD RURAL 9'!N16+'INF PROD RURAL 9'!#REF!+'INF PROD RURAL 9'!#REF!+'INF PROD RURAL 9'!#REF!</f>
        <v>#REF!</v>
      </c>
      <c r="V31" s="444" t="e">
        <f>X31-U31</f>
        <v>#REF!</v>
      </c>
      <c r="X31" s="444" t="e">
        <f>'INF PROD RURAL 9'!#REF!</f>
        <v>#REF!</v>
      </c>
    </row>
    <row r="32" spans="2:24" s="37" customFormat="1" x14ac:dyDescent="0.2">
      <c r="B32" s="57"/>
      <c r="C32" s="123"/>
      <c r="D32" s="124"/>
      <c r="E32" s="124"/>
      <c r="F32" s="125"/>
      <c r="G32" s="135"/>
      <c r="H32" s="53"/>
      <c r="I32" s="53"/>
      <c r="J32" s="151"/>
      <c r="K32" s="129"/>
      <c r="L32" s="58"/>
      <c r="M32" s="127"/>
      <c r="N32" s="127"/>
      <c r="O32" s="127"/>
      <c r="P32" s="302"/>
      <c r="Q32" s="135"/>
      <c r="R32" s="57"/>
      <c r="S32" s="58"/>
      <c r="T32" s="41"/>
      <c r="U32" s="108"/>
    </row>
    <row r="33" spans="2:24" s="37" customFormat="1" x14ac:dyDescent="0.2">
      <c r="B33" s="57"/>
      <c r="C33" s="816" t="s">
        <v>46</v>
      </c>
      <c r="D33" s="816"/>
      <c r="E33" s="816"/>
      <c r="F33" s="816"/>
      <c r="G33" s="135" t="s">
        <v>53</v>
      </c>
      <c r="H33" s="53" t="s">
        <v>55</v>
      </c>
      <c r="I33" s="53"/>
      <c r="J33" s="151"/>
      <c r="K33" s="129">
        <f t="shared" si="0"/>
        <v>1324260.93</v>
      </c>
      <c r="L33" s="58">
        <v>0</v>
      </c>
      <c r="M33" s="127">
        <v>0</v>
      </c>
      <c r="N33" s="127">
        <v>0</v>
      </c>
      <c r="O33" s="127">
        <v>0</v>
      </c>
      <c r="P33" s="302">
        <f>'INDIRECTOS 10'!O25</f>
        <v>1324260.93</v>
      </c>
      <c r="Q33" s="135"/>
      <c r="R33" s="57"/>
      <c r="S33" s="58">
        <v>1</v>
      </c>
      <c r="T33" s="41"/>
      <c r="U33" s="108"/>
    </row>
    <row r="34" spans="2:24" s="37" customFormat="1" x14ac:dyDescent="0.2">
      <c r="B34" s="57"/>
      <c r="C34" s="123"/>
      <c r="D34" s="124"/>
      <c r="E34" s="124"/>
      <c r="F34" s="125"/>
      <c r="G34" s="135"/>
      <c r="H34" s="53"/>
      <c r="I34" s="53"/>
      <c r="J34" s="151"/>
      <c r="K34" s="129"/>
      <c r="L34" s="58"/>
      <c r="M34" s="127"/>
      <c r="N34" s="127"/>
      <c r="O34" s="127"/>
      <c r="P34" s="302"/>
      <c r="Q34" s="135"/>
      <c r="R34" s="57"/>
      <c r="S34" s="58"/>
      <c r="T34" s="41"/>
      <c r="U34" s="108"/>
    </row>
    <row r="35" spans="2:24" s="37" customFormat="1" x14ac:dyDescent="0.2">
      <c r="B35" s="288"/>
      <c r="C35" s="837" t="s">
        <v>17</v>
      </c>
      <c r="D35" s="837"/>
      <c r="E35" s="837"/>
      <c r="F35" s="837"/>
      <c r="G35" s="409" t="s">
        <v>53</v>
      </c>
      <c r="H35" s="410" t="s">
        <v>56</v>
      </c>
      <c r="I35" s="410"/>
      <c r="J35" s="411"/>
      <c r="K35" s="129">
        <f t="shared" si="0"/>
        <v>882840.62000000011</v>
      </c>
      <c r="L35" s="412">
        <v>0</v>
      </c>
      <c r="M35" s="302">
        <v>0</v>
      </c>
      <c r="N35" s="302">
        <v>0</v>
      </c>
      <c r="O35" s="302">
        <v>0</v>
      </c>
      <c r="P35" s="302">
        <f>'DESARROLLO INST. 11'!O17</f>
        <v>882840.62000000011</v>
      </c>
      <c r="Q35" s="409"/>
      <c r="R35" s="229"/>
      <c r="S35" s="412">
        <v>1</v>
      </c>
      <c r="T35" s="41"/>
      <c r="U35" s="108"/>
    </row>
    <row r="36" spans="2:24" s="37" customFormat="1" ht="13.5" thickBot="1" x14ac:dyDescent="0.25">
      <c r="B36" s="386"/>
      <c r="C36" s="471"/>
      <c r="D36" s="472"/>
      <c r="E36" s="472"/>
      <c r="F36" s="473"/>
      <c r="G36" s="415"/>
      <c r="H36" s="416"/>
      <c r="I36" s="416"/>
      <c r="J36" s="417"/>
      <c r="K36" s="474"/>
      <c r="L36" s="475"/>
      <c r="M36" s="351"/>
      <c r="N36" s="351"/>
      <c r="O36" s="351"/>
      <c r="P36" s="351"/>
      <c r="Q36" s="415"/>
      <c r="R36" s="386"/>
      <c r="S36" s="475"/>
      <c r="T36" s="41"/>
      <c r="U36" s="108"/>
    </row>
    <row r="37" spans="2:24" ht="13.5" thickBot="1" x14ac:dyDescent="0.25">
      <c r="B37" s="1"/>
      <c r="C37" s="1"/>
      <c r="D37" s="1"/>
      <c r="E37" s="1"/>
      <c r="F37" s="1"/>
      <c r="G37" s="1"/>
      <c r="H37" s="1"/>
      <c r="I37" s="1"/>
      <c r="J37" s="14" t="s">
        <v>11</v>
      </c>
      <c r="K37" s="13">
        <f>SUM(K14:K36)</f>
        <v>44142031</v>
      </c>
      <c r="L37" s="47"/>
      <c r="M37" s="13">
        <f>SUM(M15:M36)</f>
        <v>30899421.699999999</v>
      </c>
      <c r="N37" s="13">
        <f>SUM(N15:N36)</f>
        <v>11035507.75</v>
      </c>
      <c r="O37" s="13">
        <f>SUM(O15:O36)</f>
        <v>0</v>
      </c>
      <c r="P37" s="13">
        <f>SUM(P15:P36)</f>
        <v>2207101.5499999998</v>
      </c>
      <c r="Q37" s="1"/>
      <c r="R37" s="1"/>
      <c r="S37" s="1"/>
      <c r="U37" s="13" t="e">
        <f>SUM(U15:U36)</f>
        <v>#REF!</v>
      </c>
      <c r="V37" s="13" t="e">
        <f>SUM(V15:V36)</f>
        <v>#REF!</v>
      </c>
      <c r="X37" s="47" t="e">
        <f>U37+V37</f>
        <v>#REF!</v>
      </c>
    </row>
    <row r="38" spans="2:24" ht="17.25" customHeight="1" x14ac:dyDescent="0.2">
      <c r="B38" s="1"/>
      <c r="C38" s="1"/>
      <c r="D38" s="1"/>
      <c r="E38" s="1"/>
      <c r="F38" s="1"/>
      <c r="G38" s="1"/>
      <c r="H38" s="1"/>
      <c r="I38" s="1"/>
      <c r="J38" s="1"/>
      <c r="K38" s="389"/>
      <c r="L38" s="47"/>
      <c r="M38" s="47"/>
      <c r="N38" s="470"/>
      <c r="O38" s="33"/>
      <c r="P38" s="1"/>
      <c r="Q38" s="1"/>
      <c r="R38" s="1"/>
      <c r="S38" s="1"/>
      <c r="X38" s="47" t="e">
        <f>#REF!+-X37</f>
        <v>#REF!</v>
      </c>
    </row>
    <row r="39" spans="2:24" ht="17.25" customHeight="1" x14ac:dyDescent="0.2">
      <c r="B39" s="1"/>
      <c r="C39" s="1"/>
      <c r="D39" s="1"/>
      <c r="E39" s="1"/>
      <c r="F39" s="1"/>
      <c r="G39" s="1"/>
      <c r="H39" s="1"/>
      <c r="I39" s="1"/>
      <c r="J39" s="120"/>
      <c r="K39" s="47"/>
      <c r="L39" s="47"/>
      <c r="M39" s="468"/>
      <c r="N39" s="468"/>
      <c r="O39" s="33"/>
      <c r="P39" s="33"/>
      <c r="Q39" s="1"/>
      <c r="R39" s="1"/>
      <c r="S39" s="1"/>
      <c r="U39" s="47" t="e">
        <f>U37-K51</f>
        <v>#REF!</v>
      </c>
      <c r="V39" s="47" t="e">
        <f>V37-K52</f>
        <v>#REF!</v>
      </c>
    </row>
    <row r="40" spans="2:24" x14ac:dyDescent="0.2">
      <c r="B40" s="829" t="s">
        <v>119</v>
      </c>
      <c r="C40" s="829"/>
      <c r="D40" s="829"/>
      <c r="E40" s="829"/>
      <c r="F40" s="829"/>
      <c r="G40" s="829"/>
      <c r="H40" s="829"/>
      <c r="I40" s="829"/>
      <c r="J40" s="829"/>
      <c r="K40" s="829"/>
      <c r="L40" s="829"/>
      <c r="M40" s="829"/>
      <c r="N40" s="829"/>
      <c r="O40" s="829"/>
      <c r="P40" s="829"/>
      <c r="Q40" s="829"/>
      <c r="R40" s="829"/>
      <c r="S40" s="829"/>
    </row>
    <row r="41" spans="2:24" ht="24" customHeight="1" x14ac:dyDescent="0.2">
      <c r="B41" s="836" t="s">
        <v>161</v>
      </c>
      <c r="C41" s="836"/>
      <c r="D41" s="836"/>
      <c r="E41" s="836"/>
      <c r="F41" s="836"/>
      <c r="G41" s="836"/>
      <c r="H41" s="836"/>
      <c r="I41" s="836"/>
      <c r="J41" s="836"/>
      <c r="K41" s="836"/>
      <c r="L41" s="836"/>
      <c r="M41" s="836"/>
      <c r="N41" s="836"/>
      <c r="O41" s="836"/>
      <c r="P41" s="836"/>
      <c r="Q41" s="836"/>
      <c r="R41" s="836"/>
      <c r="S41" s="836"/>
    </row>
    <row r="42" spans="2:24" x14ac:dyDescent="0.2">
      <c r="N42" s="47"/>
      <c r="O42" s="40"/>
      <c r="P42" s="40"/>
      <c r="Q42" s="40"/>
      <c r="R42" s="40"/>
      <c r="S42" s="40"/>
    </row>
    <row r="43" spans="2:24" x14ac:dyDescent="0.2">
      <c r="N43" s="47"/>
      <c r="O43" s="694" t="s">
        <v>105</v>
      </c>
      <c r="P43" s="694"/>
      <c r="Q43" s="694"/>
      <c r="R43" s="694"/>
      <c r="S43" s="694"/>
      <c r="T43" s="42"/>
      <c r="U43" s="42"/>
    </row>
    <row r="44" spans="2:24" x14ac:dyDescent="0.2">
      <c r="O44" s="812" t="s">
        <v>16</v>
      </c>
      <c r="P44" s="812"/>
      <c r="Q44" s="812"/>
      <c r="R44" s="812"/>
      <c r="S44" s="812"/>
      <c r="T44" s="449"/>
    </row>
    <row r="45" spans="2:24" x14ac:dyDescent="0.2">
      <c r="N45" s="274"/>
      <c r="O45" s="274"/>
      <c r="P45" s="390"/>
    </row>
    <row r="46" spans="2:24" x14ac:dyDescent="0.2">
      <c r="G46" s="831"/>
      <c r="H46" s="831"/>
      <c r="K46" s="35" t="s">
        <v>160</v>
      </c>
      <c r="N46" s="274"/>
      <c r="O46" s="274"/>
      <c r="P46" s="274"/>
    </row>
    <row r="47" spans="2:24" ht="24" customHeight="1" x14ac:dyDescent="0.2">
      <c r="F47" s="274">
        <f>K47-P33-P35</f>
        <v>41934929.450000003</v>
      </c>
      <c r="G47" s="833">
        <f>K37-K47</f>
        <v>0</v>
      </c>
      <c r="H47" s="833"/>
      <c r="K47" s="419">
        <v>44142031</v>
      </c>
      <c r="M47" s="47">
        <f>M37-K51</f>
        <v>0</v>
      </c>
      <c r="N47" s="485">
        <f>K47-M37-N37-P33-P35</f>
        <v>0</v>
      </c>
      <c r="O47" s="485">
        <f>N37-K52</f>
        <v>-2207101.5499999989</v>
      </c>
      <c r="P47" s="349">
        <f>P37+N37+M37</f>
        <v>44142031</v>
      </c>
    </row>
    <row r="48" spans="2:24" x14ac:dyDescent="0.2">
      <c r="G48" s="834"/>
      <c r="H48" s="834"/>
      <c r="K48" s="418">
        <f>SUM(K47:K47)</f>
        <v>44142031</v>
      </c>
      <c r="L48" s="47"/>
    </row>
    <row r="49" spans="3:16" x14ac:dyDescent="0.2">
      <c r="F49" s="47"/>
      <c r="G49" s="834"/>
      <c r="H49" s="834"/>
      <c r="K49" s="47">
        <f>K48*0.03</f>
        <v>1324260.93</v>
      </c>
      <c r="L49" s="35" t="s">
        <v>15</v>
      </c>
    </row>
    <row r="50" spans="3:16" x14ac:dyDescent="0.2">
      <c r="F50" s="47"/>
      <c r="G50" s="835"/>
      <c r="H50" s="835"/>
      <c r="K50" s="47">
        <f>K48*0.02</f>
        <v>882840.62</v>
      </c>
      <c r="L50" s="35" t="s">
        <v>17</v>
      </c>
      <c r="M50" s="274"/>
    </row>
    <row r="51" spans="3:16" x14ac:dyDescent="0.2">
      <c r="F51" s="47">
        <f>F47*0.7</f>
        <v>29354450.615000002</v>
      </c>
      <c r="G51" s="832"/>
      <c r="H51" s="832"/>
      <c r="K51" s="47">
        <f>K47*0.7</f>
        <v>30899421.699999999</v>
      </c>
      <c r="L51" s="35" t="s">
        <v>163</v>
      </c>
      <c r="N51" s="274"/>
      <c r="O51" s="274"/>
      <c r="P51" s="274"/>
    </row>
    <row r="52" spans="3:16" x14ac:dyDescent="0.2">
      <c r="F52" s="47">
        <f>F47*0.3</f>
        <v>12580478.835000001</v>
      </c>
      <c r="K52" s="47">
        <f>K47*0.3</f>
        <v>13242609.299999999</v>
      </c>
      <c r="L52" s="35" t="s">
        <v>162</v>
      </c>
      <c r="N52" s="274"/>
      <c r="O52" s="274"/>
      <c r="P52" s="274"/>
    </row>
    <row r="53" spans="3:16" x14ac:dyDescent="0.2">
      <c r="N53" s="274"/>
      <c r="O53" s="274"/>
      <c r="P53" s="274"/>
    </row>
    <row r="54" spans="3:16" x14ac:dyDescent="0.2">
      <c r="F54" s="33"/>
      <c r="K54" s="47"/>
      <c r="L54" s="47"/>
      <c r="M54" s="274"/>
      <c r="N54" s="274"/>
      <c r="O54" s="274"/>
      <c r="P54" s="274"/>
    </row>
    <row r="55" spans="3:16" x14ac:dyDescent="0.2">
      <c r="F55" s="47"/>
      <c r="M55" s="274"/>
      <c r="N55" s="274"/>
      <c r="O55" s="274"/>
      <c r="P55" s="274"/>
    </row>
    <row r="56" spans="3:16" x14ac:dyDescent="0.2">
      <c r="C56" s="274"/>
      <c r="F56" s="152"/>
      <c r="M56" s="274"/>
      <c r="N56" s="274"/>
      <c r="O56" s="274"/>
      <c r="P56" s="274"/>
    </row>
    <row r="57" spans="3:16" x14ac:dyDescent="0.2">
      <c r="M57" s="274"/>
      <c r="N57" s="274"/>
      <c r="O57" s="274"/>
      <c r="P57" s="274"/>
    </row>
    <row r="58" spans="3:16" x14ac:dyDescent="0.2">
      <c r="M58" s="274"/>
      <c r="N58" s="274"/>
      <c r="O58" s="274"/>
      <c r="P58" s="274"/>
    </row>
    <row r="59" spans="3:16" x14ac:dyDescent="0.2">
      <c r="F59" s="47"/>
      <c r="M59" s="274"/>
      <c r="N59" s="274"/>
      <c r="O59" s="274"/>
      <c r="P59" s="274"/>
    </row>
    <row r="60" spans="3:16" x14ac:dyDescent="0.2">
      <c r="F60" s="47"/>
      <c r="M60" s="274"/>
      <c r="N60" s="274"/>
      <c r="O60" s="274"/>
      <c r="P60" s="274"/>
    </row>
    <row r="61" spans="3:16" x14ac:dyDescent="0.2">
      <c r="F61" s="47"/>
      <c r="M61" s="274"/>
      <c r="N61" s="274"/>
      <c r="O61" s="274"/>
      <c r="P61" s="274"/>
    </row>
    <row r="62" spans="3:16" x14ac:dyDescent="0.2">
      <c r="M62" s="274"/>
      <c r="N62" s="274"/>
      <c r="O62" s="274"/>
      <c r="P62" s="274"/>
    </row>
    <row r="63" spans="3:16" x14ac:dyDescent="0.2">
      <c r="M63" s="274"/>
      <c r="N63" s="274"/>
      <c r="O63" s="274"/>
      <c r="P63" s="274"/>
    </row>
  </sheetData>
  <mergeCells count="39">
    <mergeCell ref="O43:S43"/>
    <mergeCell ref="O44:S44"/>
    <mergeCell ref="K9:N9"/>
    <mergeCell ref="K3:N3"/>
    <mergeCell ref="K4:N4"/>
    <mergeCell ref="K7:N7"/>
    <mergeCell ref="K5:N6"/>
    <mergeCell ref="K8:N8"/>
    <mergeCell ref="B10:S10"/>
    <mergeCell ref="B11:B12"/>
    <mergeCell ref="C11:F12"/>
    <mergeCell ref="G11:G12"/>
    <mergeCell ref="H11:H12"/>
    <mergeCell ref="I11:I12"/>
    <mergeCell ref="J11:J12"/>
    <mergeCell ref="K11:K12"/>
    <mergeCell ref="C23:F23"/>
    <mergeCell ref="L11:L12"/>
    <mergeCell ref="M11:O11"/>
    <mergeCell ref="Q11:S11"/>
    <mergeCell ref="C14:F14"/>
    <mergeCell ref="C15:F15"/>
    <mergeCell ref="C17:F17"/>
    <mergeCell ref="C19:F19"/>
    <mergeCell ref="C21:F21"/>
    <mergeCell ref="B40:S40"/>
    <mergeCell ref="B41:S41"/>
    <mergeCell ref="C25:F25"/>
    <mergeCell ref="C27:F27"/>
    <mergeCell ref="C29:F29"/>
    <mergeCell ref="C31:F31"/>
    <mergeCell ref="C33:F33"/>
    <mergeCell ref="C35:F35"/>
    <mergeCell ref="G46:H46"/>
    <mergeCell ref="G51:H51"/>
    <mergeCell ref="G47:H47"/>
    <mergeCell ref="G48:H48"/>
    <mergeCell ref="G49:H49"/>
    <mergeCell ref="G50:H50"/>
  </mergeCells>
  <printOptions horizontalCentered="1"/>
  <pageMargins left="0" right="0" top="0" bottom="0" header="0" footer="0"/>
  <pageSetup paperSize="5" scale="73"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view="pageBreakPreview" topLeftCell="A7" zoomScaleSheetLayoutView="100" workbookViewId="0">
      <selection activeCell="H20" sqref="H20"/>
    </sheetView>
  </sheetViews>
  <sheetFormatPr baseColWidth="10" defaultRowHeight="12.75" x14ac:dyDescent="0.2"/>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7.42578125" style="35" customWidth="1"/>
    <col min="24"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1" ht="12" customHeight="1" thickBot="1" x14ac:dyDescent="0.25"/>
    <row r="2" spans="1:31" x14ac:dyDescent="0.2">
      <c r="B2" s="90"/>
      <c r="C2" s="91"/>
      <c r="D2" s="91"/>
      <c r="E2" s="91"/>
      <c r="F2" s="91"/>
      <c r="G2" s="91"/>
      <c r="H2" s="91"/>
      <c r="I2" s="91"/>
      <c r="J2" s="91"/>
      <c r="K2" s="91"/>
      <c r="L2" s="91"/>
      <c r="M2" s="91"/>
      <c r="N2" s="91"/>
      <c r="O2" s="91"/>
      <c r="P2" s="91"/>
      <c r="Q2" s="91"/>
      <c r="R2" s="91"/>
      <c r="S2" s="91"/>
      <c r="T2" s="91"/>
      <c r="U2" s="91"/>
      <c r="V2" s="91"/>
      <c r="W2" s="91"/>
      <c r="X2" s="91"/>
      <c r="Y2" s="91"/>
      <c r="Z2" s="91"/>
      <c r="AA2" s="92"/>
    </row>
    <row r="3" spans="1:31" ht="15.75" x14ac:dyDescent="0.25">
      <c r="A3" s="94"/>
      <c r="C3" s="117"/>
      <c r="D3" s="120" t="s">
        <v>70</v>
      </c>
      <c r="F3" s="15"/>
      <c r="G3" s="40"/>
      <c r="H3" s="117"/>
      <c r="I3" s="117"/>
      <c r="J3" s="117"/>
      <c r="K3" s="117"/>
      <c r="L3" s="700" t="s">
        <v>23</v>
      </c>
      <c r="M3" s="700"/>
      <c r="N3" s="700"/>
      <c r="O3" s="700"/>
      <c r="P3" s="700"/>
      <c r="Q3" s="700"/>
      <c r="R3" s="117"/>
      <c r="S3" s="117"/>
      <c r="U3" s="109" t="s">
        <v>48</v>
      </c>
      <c r="V3" s="15" t="s">
        <v>80</v>
      </c>
      <c r="W3" s="117"/>
      <c r="X3" s="117"/>
      <c r="Y3" s="117"/>
      <c r="Z3" s="117"/>
      <c r="AA3" s="118"/>
    </row>
    <row r="4" spans="1:31" ht="15.75" x14ac:dyDescent="0.25">
      <c r="A4" s="94"/>
      <c r="C4" s="117"/>
      <c r="D4" s="317" t="s">
        <v>47</v>
      </c>
      <c r="E4" s="15"/>
      <c r="F4" s="15"/>
      <c r="G4" s="22"/>
      <c r="H4" s="117"/>
      <c r="I4" s="117"/>
      <c r="J4" s="117"/>
      <c r="K4" s="117"/>
      <c r="L4" s="700" t="s">
        <v>24</v>
      </c>
      <c r="M4" s="700"/>
      <c r="N4" s="700"/>
      <c r="O4" s="700"/>
      <c r="P4" s="700"/>
      <c r="Q4" s="700"/>
      <c r="R4" s="117"/>
      <c r="S4" s="117"/>
      <c r="T4" s="117"/>
      <c r="U4" s="117"/>
      <c r="V4" s="117"/>
      <c r="W4" s="117"/>
      <c r="X4" s="117"/>
      <c r="Y4" s="117"/>
      <c r="Z4" s="117"/>
      <c r="AA4" s="118"/>
    </row>
    <row r="5" spans="1:31" x14ac:dyDescent="0.2">
      <c r="A5" s="94"/>
      <c r="C5" s="95"/>
      <c r="D5" s="317" t="s">
        <v>52</v>
      </c>
      <c r="E5" s="15"/>
      <c r="F5" s="317"/>
      <c r="G5" s="317"/>
      <c r="H5" s="95"/>
      <c r="I5" s="95"/>
      <c r="J5" s="95"/>
      <c r="K5" s="95"/>
      <c r="L5" s="697" t="s">
        <v>69</v>
      </c>
      <c r="M5" s="697"/>
      <c r="N5" s="697"/>
      <c r="O5" s="697"/>
      <c r="P5" s="697"/>
      <c r="Q5" s="697"/>
      <c r="R5" s="697"/>
      <c r="S5" s="95"/>
      <c r="T5" s="95"/>
      <c r="U5" s="95"/>
      <c r="V5" s="95"/>
      <c r="W5" s="95"/>
      <c r="X5" s="95"/>
      <c r="Y5" s="95"/>
      <c r="Z5" s="95"/>
      <c r="AA5" s="119"/>
    </row>
    <row r="6" spans="1:31" x14ac:dyDescent="0.2">
      <c r="B6" s="16"/>
      <c r="D6" s="317" t="s">
        <v>51</v>
      </c>
      <c r="E6" s="317" t="s">
        <v>346</v>
      </c>
      <c r="F6" s="15"/>
      <c r="G6" s="40"/>
      <c r="H6" s="40"/>
      <c r="I6" s="40"/>
      <c r="J6" s="40"/>
      <c r="K6" s="40"/>
      <c r="L6" s="697"/>
      <c r="M6" s="697"/>
      <c r="N6" s="697"/>
      <c r="O6" s="697"/>
      <c r="P6" s="697"/>
      <c r="Q6" s="697"/>
      <c r="R6" s="697"/>
      <c r="S6" s="23"/>
      <c r="T6" s="690" t="s">
        <v>33</v>
      </c>
      <c r="U6" s="690"/>
      <c r="V6" s="690"/>
      <c r="W6" s="690"/>
      <c r="X6" s="40"/>
      <c r="Y6" s="40"/>
      <c r="Z6" s="40"/>
      <c r="AA6" s="94"/>
    </row>
    <row r="7" spans="1:31" x14ac:dyDescent="0.2">
      <c r="B7" s="16"/>
      <c r="D7" s="317" t="s">
        <v>57</v>
      </c>
      <c r="F7" s="15"/>
      <c r="G7" s="40"/>
      <c r="H7" s="22"/>
      <c r="I7" s="22"/>
      <c r="J7" s="22"/>
      <c r="K7" s="22"/>
      <c r="L7" s="696" t="s">
        <v>50</v>
      </c>
      <c r="M7" s="696"/>
      <c r="N7" s="696"/>
      <c r="O7" s="696"/>
      <c r="P7" s="696"/>
      <c r="Q7" s="696"/>
      <c r="R7" s="22"/>
      <c r="S7" s="22"/>
      <c r="T7" s="25" t="s">
        <v>37</v>
      </c>
      <c r="U7" s="24" t="s">
        <v>38</v>
      </c>
      <c r="W7" s="40"/>
      <c r="X7" s="40"/>
      <c r="Y7" s="40"/>
      <c r="Z7" s="40"/>
      <c r="AA7" s="94"/>
    </row>
    <row r="8" spans="1:31" x14ac:dyDescent="0.2">
      <c r="B8" s="16"/>
      <c r="D8" s="317" t="s">
        <v>58</v>
      </c>
      <c r="E8" s="15"/>
      <c r="F8" s="15"/>
      <c r="G8" s="40"/>
      <c r="H8" s="95"/>
      <c r="I8" s="95"/>
      <c r="J8" s="95"/>
      <c r="K8" s="95"/>
      <c r="L8" s="694" t="s">
        <v>283</v>
      </c>
      <c r="M8" s="694"/>
      <c r="N8" s="694"/>
      <c r="O8" s="694"/>
      <c r="P8" s="694"/>
      <c r="Q8" s="694"/>
      <c r="S8" s="23"/>
      <c r="T8" s="25" t="s">
        <v>35</v>
      </c>
      <c r="U8" s="24" t="s">
        <v>39</v>
      </c>
      <c r="W8" s="23"/>
      <c r="X8" s="23"/>
      <c r="Y8" s="40"/>
      <c r="Z8" s="40"/>
      <c r="AA8" s="94"/>
    </row>
    <row r="9" spans="1:31" ht="13.5" thickBot="1" x14ac:dyDescent="0.25">
      <c r="B9" s="16"/>
      <c r="H9" s="40"/>
      <c r="I9" s="40"/>
      <c r="J9" s="40"/>
      <c r="K9" s="40"/>
      <c r="L9" s="695" t="s">
        <v>22</v>
      </c>
      <c r="M9" s="695"/>
      <c r="N9" s="695"/>
      <c r="O9" s="695"/>
      <c r="P9" s="695"/>
      <c r="Q9" s="695"/>
      <c r="R9" s="695"/>
      <c r="S9" s="40"/>
      <c r="T9" s="40"/>
      <c r="U9" s="40"/>
      <c r="V9" s="40"/>
      <c r="X9" s="25" t="s">
        <v>25</v>
      </c>
      <c r="Y9" s="110">
        <v>2</v>
      </c>
      <c r="Z9" s="110" t="s">
        <v>26</v>
      </c>
      <c r="AA9" s="121">
        <v>13</v>
      </c>
    </row>
    <row r="10" spans="1:31"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115"/>
      <c r="X10" s="115"/>
      <c r="Y10" s="115"/>
      <c r="Z10" s="115"/>
      <c r="AA10" s="115"/>
    </row>
    <row r="11" spans="1:31"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689" t="s">
        <v>7</v>
      </c>
      <c r="U11" s="689"/>
      <c r="V11" s="689"/>
      <c r="W11" s="689" t="s">
        <v>8</v>
      </c>
      <c r="X11" s="689" t="s">
        <v>31</v>
      </c>
      <c r="Y11" s="689" t="s">
        <v>97</v>
      </c>
      <c r="Z11" s="689" t="s">
        <v>43</v>
      </c>
      <c r="AA11" s="689"/>
    </row>
    <row r="12" spans="1:31" s="7" customFormat="1" ht="27.75" thickBot="1" x14ac:dyDescent="0.25">
      <c r="B12" s="689"/>
      <c r="C12" s="689"/>
      <c r="D12" s="689"/>
      <c r="E12" s="689"/>
      <c r="F12" s="689"/>
      <c r="G12" s="689"/>
      <c r="H12" s="689"/>
      <c r="I12" s="689"/>
      <c r="J12" s="689"/>
      <c r="K12" s="689"/>
      <c r="L12" s="689"/>
      <c r="M12" s="699"/>
      <c r="N12" s="689"/>
      <c r="O12" s="689"/>
      <c r="P12" s="316" t="s">
        <v>11</v>
      </c>
      <c r="Q12" s="316" t="s">
        <v>103</v>
      </c>
      <c r="R12" s="316" t="s">
        <v>44</v>
      </c>
      <c r="S12" s="316" t="s">
        <v>45</v>
      </c>
      <c r="T12" s="316" t="s">
        <v>12</v>
      </c>
      <c r="U12" s="316" t="s">
        <v>13</v>
      </c>
      <c r="V12" s="316" t="s">
        <v>118</v>
      </c>
      <c r="W12" s="689"/>
      <c r="X12" s="689"/>
      <c r="Y12" s="689"/>
      <c r="Z12" s="114" t="s">
        <v>36</v>
      </c>
      <c r="AA12" s="114" t="s">
        <v>34</v>
      </c>
    </row>
    <row r="13" spans="1:31"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1" ht="20.100000000000001" customHeight="1" x14ac:dyDescent="0.2">
      <c r="B14" s="65"/>
      <c r="C14" s="714" t="s">
        <v>59</v>
      </c>
      <c r="D14" s="715"/>
      <c r="E14" s="715"/>
      <c r="F14" s="716"/>
      <c r="G14" s="3"/>
      <c r="H14" s="3"/>
      <c r="I14" s="6"/>
      <c r="J14" s="6"/>
      <c r="K14" s="6"/>
      <c r="L14" s="325"/>
      <c r="M14" s="3"/>
      <c r="N14" s="10"/>
      <c r="O14" s="20"/>
      <c r="P14" s="10"/>
      <c r="Q14" s="10"/>
      <c r="R14" s="2"/>
      <c r="S14" s="2"/>
      <c r="T14" s="44"/>
      <c r="U14" s="48"/>
      <c r="V14" s="45"/>
      <c r="W14" s="46"/>
      <c r="X14" s="45"/>
      <c r="Y14" s="149"/>
      <c r="Z14" s="149"/>
      <c r="AA14" s="65"/>
      <c r="AB14" s="40"/>
      <c r="AC14" s="40"/>
      <c r="AD14" s="40" t="s">
        <v>242</v>
      </c>
    </row>
    <row r="15" spans="1:31" s="36" customFormat="1" ht="47.25" customHeight="1" x14ac:dyDescent="0.2">
      <c r="B15" s="170" t="s">
        <v>181</v>
      </c>
      <c r="C15" s="708" t="s">
        <v>277</v>
      </c>
      <c r="D15" s="709"/>
      <c r="E15" s="709"/>
      <c r="F15" s="710"/>
      <c r="G15" s="177" t="s">
        <v>18</v>
      </c>
      <c r="H15" s="178" t="s">
        <v>123</v>
      </c>
      <c r="I15" s="185" t="s">
        <v>77</v>
      </c>
      <c r="J15" s="178" t="s">
        <v>87</v>
      </c>
      <c r="K15" s="179" t="s">
        <v>82</v>
      </c>
      <c r="L15" s="329" t="s">
        <v>106</v>
      </c>
      <c r="M15" s="329" t="s">
        <v>377</v>
      </c>
      <c r="N15" s="180">
        <f>P15</f>
        <v>700000</v>
      </c>
      <c r="O15" s="181">
        <v>0</v>
      </c>
      <c r="P15" s="252">
        <f>Q15+R15+S15</f>
        <v>700000</v>
      </c>
      <c r="Q15" s="180">
        <v>700000</v>
      </c>
      <c r="R15" s="180"/>
      <c r="S15" s="180"/>
      <c r="T15" s="303"/>
      <c r="U15" s="408">
        <v>1</v>
      </c>
      <c r="V15" s="182">
        <v>1</v>
      </c>
      <c r="W15" s="272">
        <v>331</v>
      </c>
      <c r="X15" s="182" t="s">
        <v>41</v>
      </c>
      <c r="Y15" s="272" t="s">
        <v>122</v>
      </c>
      <c r="Z15" s="183"/>
      <c r="AA15" s="498" t="s">
        <v>164</v>
      </c>
      <c r="AB15" s="101"/>
      <c r="AC15" s="101"/>
      <c r="AD15" s="461"/>
      <c r="AE15" s="462"/>
    </row>
    <row r="16" spans="1:31" s="36" customFormat="1" ht="16.5" customHeight="1" x14ac:dyDescent="0.2">
      <c r="B16" s="392"/>
      <c r="C16" s="708"/>
      <c r="D16" s="709"/>
      <c r="E16" s="709"/>
      <c r="F16" s="710"/>
      <c r="G16" s="191"/>
      <c r="H16" s="190"/>
      <c r="I16" s="190"/>
      <c r="J16" s="431"/>
      <c r="K16" s="432"/>
      <c r="L16" s="433"/>
      <c r="M16" s="487"/>
      <c r="N16" s="180"/>
      <c r="O16" s="181"/>
      <c r="P16" s="252"/>
      <c r="Q16" s="258"/>
      <c r="R16" s="258"/>
      <c r="S16" s="258"/>
      <c r="T16" s="303"/>
      <c r="U16" s="408"/>
      <c r="V16" s="182"/>
      <c r="W16" s="272"/>
      <c r="X16" s="182"/>
      <c r="Y16" s="272"/>
      <c r="Z16" s="183"/>
      <c r="AA16" s="499"/>
      <c r="AB16" s="101"/>
      <c r="AC16" s="101"/>
      <c r="AD16" s="463"/>
      <c r="AE16" s="459"/>
    </row>
    <row r="17" spans="2:31" s="36" customFormat="1" ht="3.75" customHeight="1" thickBot="1" x14ac:dyDescent="0.25">
      <c r="B17" s="275"/>
      <c r="C17" s="717"/>
      <c r="D17" s="718"/>
      <c r="E17" s="718"/>
      <c r="F17" s="719"/>
      <c r="G17" s="326"/>
      <c r="H17" s="276"/>
      <c r="I17" s="276"/>
      <c r="J17" s="276"/>
      <c r="K17" s="321"/>
      <c r="L17" s="259"/>
      <c r="M17" s="279"/>
      <c r="N17" s="257"/>
      <c r="O17" s="256"/>
      <c r="P17" s="257"/>
      <c r="Q17" s="328"/>
      <c r="R17" s="257"/>
      <c r="S17" s="257"/>
      <c r="T17" s="322"/>
      <c r="U17" s="465"/>
      <c r="V17" s="277"/>
      <c r="W17" s="370"/>
      <c r="X17" s="277"/>
      <c r="Y17" s="277"/>
      <c r="Z17" s="327"/>
      <c r="AA17" s="500"/>
      <c r="AB17" s="101"/>
      <c r="AC17" s="101"/>
      <c r="AD17" s="463"/>
      <c r="AE17" s="459"/>
    </row>
    <row r="18" spans="2:31" ht="13.5" thickBot="1" x14ac:dyDescent="0.25">
      <c r="M18" s="153"/>
      <c r="N18" s="13">
        <f>SUM(N15:N17)</f>
        <v>700000</v>
      </c>
      <c r="O18" s="137"/>
      <c r="P18" s="13">
        <f>SUM(P15:P17)</f>
        <v>700000</v>
      </c>
      <c r="Q18" s="13">
        <f>SUM(Q15:Q17)</f>
        <v>700000</v>
      </c>
      <c r="R18" s="13">
        <f>SUM(R15:R17)</f>
        <v>0</v>
      </c>
      <c r="S18" s="13">
        <f>SUM(S15:S17)</f>
        <v>0</v>
      </c>
    </row>
    <row r="20" spans="2:31" ht="55.5" customHeight="1" x14ac:dyDescent="0.2">
      <c r="V20" s="687" t="s">
        <v>105</v>
      </c>
      <c r="W20" s="687"/>
      <c r="X20" s="687"/>
      <c r="Y20" s="687"/>
      <c r="Z20" s="687"/>
      <c r="AA20" s="687"/>
    </row>
    <row r="21" spans="2:31" x14ac:dyDescent="0.2">
      <c r="V21" s="688" t="s">
        <v>16</v>
      </c>
      <c r="W21" s="688"/>
      <c r="X21" s="688"/>
      <c r="Y21" s="688"/>
      <c r="Z21" s="688"/>
      <c r="AA21" s="688"/>
    </row>
  </sheetData>
  <mergeCells count="30">
    <mergeCell ref="V21:AA21"/>
    <mergeCell ref="V20:AA20"/>
    <mergeCell ref="C14:F14"/>
    <mergeCell ref="C15:F15"/>
    <mergeCell ref="C17:F17"/>
    <mergeCell ref="C16:F16"/>
    <mergeCell ref="B11:B12"/>
    <mergeCell ref="C11:F12"/>
    <mergeCell ref="L11:L12"/>
    <mergeCell ref="P11:S11"/>
    <mergeCell ref="T11:V11"/>
    <mergeCell ref="G11:G12"/>
    <mergeCell ref="H11:H12"/>
    <mergeCell ref="K11:K12"/>
    <mergeCell ref="N11:N12"/>
    <mergeCell ref="O11:O12"/>
    <mergeCell ref="I11:I12"/>
    <mergeCell ref="J11:J12"/>
    <mergeCell ref="L3:Q3"/>
    <mergeCell ref="L4:Q4"/>
    <mergeCell ref="Y11:Y12"/>
    <mergeCell ref="X11:X12"/>
    <mergeCell ref="Z11:AA11"/>
    <mergeCell ref="M11:M12"/>
    <mergeCell ref="T6:W6"/>
    <mergeCell ref="L7:Q7"/>
    <mergeCell ref="L8:Q8"/>
    <mergeCell ref="L9:R9"/>
    <mergeCell ref="W11:W12"/>
    <mergeCell ref="L5:R6"/>
  </mergeCells>
  <printOptions horizontalCentered="1"/>
  <pageMargins left="0" right="0" top="0" bottom="0" header="0" footer="0"/>
  <pageSetup paperSize="5" scale="64"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tabSelected="1" view="pageBreakPreview" zoomScale="85" zoomScaleSheetLayoutView="85" workbookViewId="0">
      <selection activeCell="AB34" sqref="AB34"/>
    </sheetView>
  </sheetViews>
  <sheetFormatPr baseColWidth="10" defaultRowHeight="12.75" x14ac:dyDescent="0.2"/>
  <cols>
    <col min="1" max="1" width="3.42578125" style="35" customWidth="1"/>
    <col min="2" max="2" width="10"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4.140625" style="35" customWidth="1"/>
    <col min="10" max="10" width="7.85546875" style="35" bestFit="1" customWidth="1"/>
    <col min="11" max="11" width="16.28515625" style="35" customWidth="1"/>
    <col min="12" max="12" width="14.85546875" style="35" customWidth="1"/>
    <col min="13" max="13" width="11.7109375" style="35" customWidth="1"/>
    <col min="14" max="14" width="15.28515625" style="35" bestFit="1" customWidth="1"/>
    <col min="15" max="15" width="8.42578125" style="35" customWidth="1"/>
    <col min="16" max="16" width="14.7109375" style="35" customWidth="1"/>
    <col min="17" max="17" width="15.7109375" style="35" customWidth="1"/>
    <col min="18" max="18" width="14" style="35" customWidth="1"/>
    <col min="19" max="19" width="16.42578125" style="35" customWidth="1"/>
    <col min="20" max="20" width="15.4257812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2.7109375" style="35" customWidth="1"/>
    <col min="31" max="31" width="18" style="35" customWidth="1"/>
    <col min="32" max="16384" width="11.42578125" style="35"/>
  </cols>
  <sheetData>
    <row r="1" spans="1:32" ht="12" customHeight="1" thickBot="1" x14ac:dyDescent="0.25"/>
    <row r="2" spans="1:32" x14ac:dyDescent="0.2">
      <c r="B2" s="90"/>
      <c r="C2" s="91"/>
      <c r="D2" s="91"/>
      <c r="E2" s="91"/>
      <c r="F2" s="91"/>
      <c r="G2" s="91"/>
      <c r="H2" s="91"/>
      <c r="I2" s="91"/>
      <c r="J2" s="91"/>
      <c r="K2" s="91"/>
      <c r="L2" s="91"/>
      <c r="M2" s="91"/>
      <c r="N2" s="91"/>
      <c r="O2" s="91"/>
      <c r="P2" s="91"/>
      <c r="Q2" s="91"/>
      <c r="R2" s="91"/>
      <c r="S2" s="91"/>
      <c r="T2" s="91"/>
      <c r="U2" s="91"/>
      <c r="V2" s="91"/>
      <c r="W2" s="91"/>
      <c r="X2" s="91"/>
      <c r="Y2" s="91"/>
      <c r="Z2" s="91"/>
      <c r="AA2" s="91"/>
      <c r="AB2" s="92"/>
    </row>
    <row r="3" spans="1:32" ht="20.25" customHeight="1" x14ac:dyDescent="0.25">
      <c r="A3" s="94"/>
      <c r="C3" s="117"/>
      <c r="D3" s="120" t="s">
        <v>70</v>
      </c>
      <c r="F3" s="15"/>
      <c r="G3" s="40"/>
      <c r="H3" s="117"/>
      <c r="I3" s="117"/>
      <c r="J3" s="117"/>
      <c r="K3" s="117"/>
      <c r="L3" s="700" t="s">
        <v>23</v>
      </c>
      <c r="M3" s="700"/>
      <c r="N3" s="700"/>
      <c r="O3" s="700"/>
      <c r="P3" s="700"/>
      <c r="Q3" s="700"/>
      <c r="R3" s="117"/>
      <c r="S3" s="357"/>
      <c r="T3" s="356"/>
      <c r="V3" s="109" t="s">
        <v>48</v>
      </c>
      <c r="W3" s="15" t="s">
        <v>81</v>
      </c>
      <c r="X3" s="117"/>
      <c r="Y3" s="117"/>
      <c r="Z3" s="117"/>
      <c r="AA3" s="117"/>
      <c r="AB3" s="118"/>
    </row>
    <row r="4" spans="1:32" ht="18.75" customHeight="1" x14ac:dyDescent="0.25">
      <c r="A4" s="94"/>
      <c r="C4" s="117"/>
      <c r="D4" s="320" t="s">
        <v>47</v>
      </c>
      <c r="E4" s="15"/>
      <c r="F4" s="15"/>
      <c r="G4" s="22"/>
      <c r="H4" s="117"/>
      <c r="I4" s="117"/>
      <c r="J4" s="117"/>
      <c r="K4" s="117"/>
      <c r="L4" s="700" t="s">
        <v>24</v>
      </c>
      <c r="M4" s="700"/>
      <c r="N4" s="700"/>
      <c r="O4" s="700"/>
      <c r="P4" s="700"/>
      <c r="Q4" s="700"/>
      <c r="R4" s="117"/>
      <c r="S4" s="355"/>
      <c r="T4" s="356"/>
      <c r="U4" s="117"/>
      <c r="V4" s="117"/>
      <c r="W4" s="117"/>
      <c r="X4" s="117"/>
      <c r="Y4" s="117"/>
      <c r="Z4" s="117"/>
      <c r="AA4" s="117"/>
      <c r="AB4" s="118"/>
    </row>
    <row r="5" spans="1:32" ht="15.75" customHeight="1" x14ac:dyDescent="0.2">
      <c r="A5" s="94"/>
      <c r="C5" s="95"/>
      <c r="D5" s="320" t="s">
        <v>52</v>
      </c>
      <c r="E5" s="15"/>
      <c r="F5" s="320"/>
      <c r="G5" s="320"/>
      <c r="H5" s="95"/>
      <c r="I5" s="95"/>
      <c r="J5" s="95"/>
      <c r="K5" s="95"/>
      <c r="L5" s="697" t="s">
        <v>69</v>
      </c>
      <c r="M5" s="697"/>
      <c r="N5" s="697"/>
      <c r="O5" s="697"/>
      <c r="P5" s="697"/>
      <c r="Q5" s="697"/>
      <c r="R5" s="697"/>
      <c r="S5" s="95"/>
      <c r="T5" s="95"/>
      <c r="U5" s="95"/>
      <c r="V5" s="95"/>
      <c r="W5" s="95"/>
      <c r="X5" s="95"/>
      <c r="Y5" s="95"/>
      <c r="Z5" s="95"/>
      <c r="AA5" s="95"/>
      <c r="AB5" s="119"/>
    </row>
    <row r="6" spans="1:32" ht="16.5" customHeight="1" x14ac:dyDescent="0.2">
      <c r="B6" s="16"/>
      <c r="D6" s="320" t="s">
        <v>51</v>
      </c>
      <c r="E6" s="320" t="s">
        <v>346</v>
      </c>
      <c r="F6" s="15"/>
      <c r="G6" s="40"/>
      <c r="H6" s="40"/>
      <c r="I6" s="40"/>
      <c r="J6" s="40"/>
      <c r="K6" s="40"/>
      <c r="L6" s="697"/>
      <c r="M6" s="697"/>
      <c r="N6" s="697"/>
      <c r="O6" s="697"/>
      <c r="P6" s="697"/>
      <c r="Q6" s="697"/>
      <c r="R6" s="697"/>
      <c r="S6" s="23"/>
      <c r="T6" s="23"/>
      <c r="U6" s="690" t="s">
        <v>33</v>
      </c>
      <c r="V6" s="690"/>
      <c r="W6" s="690"/>
      <c r="X6" s="690"/>
      <c r="Y6" s="40"/>
      <c r="Z6" s="40"/>
      <c r="AA6" s="40"/>
      <c r="AB6" s="94"/>
    </row>
    <row r="7" spans="1:32" ht="16.5" customHeight="1" x14ac:dyDescent="0.2">
      <c r="B7" s="16"/>
      <c r="D7" s="320" t="s">
        <v>57</v>
      </c>
      <c r="F7" s="15"/>
      <c r="G7" s="40"/>
      <c r="H7" s="22"/>
      <c r="I7" s="22"/>
      <c r="J7" s="22"/>
      <c r="K7" s="22"/>
      <c r="L7" s="696" t="s">
        <v>50</v>
      </c>
      <c r="M7" s="696"/>
      <c r="N7" s="696"/>
      <c r="O7" s="696"/>
      <c r="P7" s="696"/>
      <c r="Q7" s="696"/>
      <c r="R7" s="22"/>
      <c r="S7" s="22"/>
      <c r="T7" s="22"/>
      <c r="U7" s="25" t="s">
        <v>37</v>
      </c>
      <c r="V7" s="24" t="s">
        <v>38</v>
      </c>
      <c r="X7" s="40"/>
      <c r="Y7" s="40"/>
      <c r="Z7" s="40"/>
      <c r="AA7" s="40"/>
      <c r="AB7" s="94"/>
    </row>
    <row r="8" spans="1:32" x14ac:dyDescent="0.2">
      <c r="B8" s="16"/>
      <c r="D8" s="320" t="s">
        <v>58</v>
      </c>
      <c r="E8" s="15"/>
      <c r="F8" s="15"/>
      <c r="G8" s="40"/>
      <c r="H8" s="95"/>
      <c r="I8" s="95"/>
      <c r="J8" s="95"/>
      <c r="K8" s="95"/>
      <c r="L8" s="694" t="s">
        <v>283</v>
      </c>
      <c r="M8" s="694"/>
      <c r="N8" s="694"/>
      <c r="O8" s="694"/>
      <c r="P8" s="694"/>
      <c r="Q8" s="694"/>
      <c r="S8" s="23"/>
      <c r="T8" s="23"/>
      <c r="U8" s="25" t="s">
        <v>35</v>
      </c>
      <c r="V8" s="24" t="s">
        <v>39</v>
      </c>
      <c r="X8" s="23"/>
      <c r="Y8" s="23"/>
      <c r="Z8" s="40"/>
      <c r="AA8" s="40"/>
      <c r="AB8" s="94"/>
    </row>
    <row r="9" spans="1:32" ht="17.25" customHeight="1" thickBot="1" x14ac:dyDescent="0.25">
      <c r="B9" s="16"/>
      <c r="H9" s="40"/>
      <c r="I9" s="40"/>
      <c r="J9" s="40"/>
      <c r="K9" s="40"/>
      <c r="L9" s="695" t="s">
        <v>22</v>
      </c>
      <c r="M9" s="695"/>
      <c r="N9" s="695"/>
      <c r="O9" s="695"/>
      <c r="P9" s="695"/>
      <c r="Q9" s="695"/>
      <c r="R9" s="695"/>
      <c r="S9" s="40"/>
      <c r="T9" s="40"/>
      <c r="U9" s="40"/>
      <c r="V9" s="40"/>
      <c r="W9" s="40"/>
      <c r="Y9" s="25" t="s">
        <v>25</v>
      </c>
      <c r="Z9" s="110">
        <v>3</v>
      </c>
      <c r="AA9" s="110" t="s">
        <v>26</v>
      </c>
      <c r="AB9" s="121">
        <v>13</v>
      </c>
    </row>
    <row r="10" spans="1:32"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91"/>
      <c r="X10" s="115"/>
      <c r="Y10" s="115"/>
      <c r="Z10" s="115"/>
      <c r="AA10" s="115"/>
      <c r="AB10" s="115"/>
    </row>
    <row r="11" spans="1:32"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319"/>
      <c r="U11" s="689" t="s">
        <v>7</v>
      </c>
      <c r="V11" s="689"/>
      <c r="W11" s="689"/>
      <c r="X11" s="689" t="s">
        <v>8</v>
      </c>
      <c r="Y11" s="689" t="s">
        <v>31</v>
      </c>
      <c r="Z11" s="689" t="s">
        <v>97</v>
      </c>
      <c r="AA11" s="689" t="s">
        <v>43</v>
      </c>
      <c r="AB11" s="689"/>
    </row>
    <row r="12" spans="1:32" s="7" customFormat="1" ht="27.75" thickBot="1" x14ac:dyDescent="0.25">
      <c r="B12" s="689"/>
      <c r="C12" s="689"/>
      <c r="D12" s="689"/>
      <c r="E12" s="689"/>
      <c r="F12" s="689"/>
      <c r="G12" s="689"/>
      <c r="H12" s="689"/>
      <c r="I12" s="689"/>
      <c r="J12" s="689"/>
      <c r="K12" s="689"/>
      <c r="L12" s="689"/>
      <c r="M12" s="699"/>
      <c r="N12" s="689"/>
      <c r="O12" s="689"/>
      <c r="P12" s="318" t="s">
        <v>11</v>
      </c>
      <c r="Q12" s="318" t="s">
        <v>103</v>
      </c>
      <c r="R12" s="318" t="s">
        <v>44</v>
      </c>
      <c r="S12" s="318" t="s">
        <v>45</v>
      </c>
      <c r="T12" s="318" t="s">
        <v>40</v>
      </c>
      <c r="U12" s="318" t="s">
        <v>12</v>
      </c>
      <c r="V12" s="318" t="s">
        <v>13</v>
      </c>
      <c r="W12" s="318" t="s">
        <v>118</v>
      </c>
      <c r="X12" s="689"/>
      <c r="Y12" s="689"/>
      <c r="Z12" s="689"/>
      <c r="AA12" s="114" t="s">
        <v>36</v>
      </c>
      <c r="AB12" s="114" t="s">
        <v>34</v>
      </c>
    </row>
    <row r="13" spans="1:32"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2" ht="20.100000000000001" customHeight="1" x14ac:dyDescent="0.2">
      <c r="B14" s="65"/>
      <c r="C14" s="720" t="s">
        <v>20</v>
      </c>
      <c r="D14" s="721"/>
      <c r="E14" s="721"/>
      <c r="F14" s="722"/>
      <c r="G14" s="65"/>
      <c r="H14" s="65"/>
      <c r="I14" s="66"/>
      <c r="J14" s="66"/>
      <c r="K14" s="336"/>
      <c r="L14" s="325"/>
      <c r="M14" s="337"/>
      <c r="N14" s="67"/>
      <c r="O14" s="68"/>
      <c r="P14" s="67"/>
      <c r="Q14" s="67"/>
      <c r="R14" s="48"/>
      <c r="S14" s="48"/>
      <c r="T14" s="48"/>
      <c r="U14" s="280"/>
      <c r="V14" s="338"/>
      <c r="W14" s="339"/>
      <c r="X14" s="340"/>
      <c r="Y14" s="339"/>
      <c r="Z14" s="332"/>
      <c r="AA14" s="149"/>
      <c r="AB14" s="65"/>
      <c r="AC14" s="40"/>
      <c r="AD14" s="40"/>
      <c r="AE14" s="40"/>
    </row>
    <row r="15" spans="1:32" ht="27.75" customHeight="1" x14ac:dyDescent="0.2">
      <c r="B15" s="345" t="s">
        <v>360</v>
      </c>
      <c r="C15" s="726" t="s">
        <v>278</v>
      </c>
      <c r="D15" s="727"/>
      <c r="E15" s="727"/>
      <c r="F15" s="728"/>
      <c r="G15" s="405" t="s">
        <v>29</v>
      </c>
      <c r="H15" s="190" t="s">
        <v>358</v>
      </c>
      <c r="I15" s="342" t="s">
        <v>78</v>
      </c>
      <c r="J15" s="190" t="s">
        <v>132</v>
      </c>
      <c r="K15" s="343" t="s">
        <v>107</v>
      </c>
      <c r="L15" s="329" t="s">
        <v>96</v>
      </c>
      <c r="M15" s="329" t="s">
        <v>384</v>
      </c>
      <c r="N15" s="658">
        <f t="shared" ref="N15" si="0">P15</f>
        <v>1000000</v>
      </c>
      <c r="O15" s="181">
        <v>0</v>
      </c>
      <c r="P15" s="344">
        <f t="shared" ref="P15" si="1">Q15+R15+S15+T15</f>
        <v>1000000</v>
      </c>
      <c r="Q15" s="333">
        <v>250000</v>
      </c>
      <c r="R15" s="333">
        <v>250000</v>
      </c>
      <c r="S15" s="333">
        <v>250000</v>
      </c>
      <c r="T15" s="333">
        <v>250000</v>
      </c>
      <c r="U15" s="241"/>
      <c r="V15" s="229"/>
      <c r="W15" s="192"/>
      <c r="X15" s="371"/>
      <c r="Y15" s="192"/>
      <c r="Z15" s="376"/>
      <c r="AA15" s="495"/>
      <c r="AB15" s="229" t="s">
        <v>156</v>
      </c>
      <c r="AC15" s="40"/>
      <c r="AD15" s="40"/>
      <c r="AE15" s="461"/>
      <c r="AF15" s="462"/>
    </row>
    <row r="16" spans="1:32" ht="27.75" customHeight="1" x14ac:dyDescent="0.2">
      <c r="B16" s="229" t="s">
        <v>361</v>
      </c>
      <c r="C16" s="723" t="s">
        <v>347</v>
      </c>
      <c r="D16" s="724"/>
      <c r="E16" s="724"/>
      <c r="F16" s="725"/>
      <c r="G16" s="405" t="s">
        <v>29</v>
      </c>
      <c r="H16" s="190" t="s">
        <v>358</v>
      </c>
      <c r="I16" s="342" t="s">
        <v>78</v>
      </c>
      <c r="J16" s="190" t="s">
        <v>132</v>
      </c>
      <c r="K16" s="343" t="s">
        <v>107</v>
      </c>
      <c r="L16" s="329" t="s">
        <v>247</v>
      </c>
      <c r="M16" s="329" t="s">
        <v>385</v>
      </c>
      <c r="N16" s="658">
        <f t="shared" ref="N16:N17" si="2">P16</f>
        <v>600000</v>
      </c>
      <c r="O16" s="181">
        <v>0</v>
      </c>
      <c r="P16" s="344">
        <f t="shared" ref="P16:P17" si="3">Q16+R16+S16+T16</f>
        <v>600000</v>
      </c>
      <c r="Q16" s="333">
        <v>150000</v>
      </c>
      <c r="R16" s="333">
        <v>150000</v>
      </c>
      <c r="S16" s="333">
        <v>150000</v>
      </c>
      <c r="T16" s="333">
        <v>150000</v>
      </c>
      <c r="U16" s="241"/>
      <c r="V16" s="229"/>
      <c r="W16" s="192"/>
      <c r="X16" s="371"/>
      <c r="Y16" s="192"/>
      <c r="Z16" s="376"/>
      <c r="AA16" s="495"/>
      <c r="AB16" s="229" t="s">
        <v>156</v>
      </c>
      <c r="AC16" s="40"/>
      <c r="AD16" s="40"/>
      <c r="AE16" s="461"/>
      <c r="AF16" s="462"/>
    </row>
    <row r="17" spans="2:32" ht="27.75" customHeight="1" x14ac:dyDescent="0.2">
      <c r="B17" s="345" t="s">
        <v>362</v>
      </c>
      <c r="C17" s="726" t="s">
        <v>296</v>
      </c>
      <c r="D17" s="727"/>
      <c r="E17" s="727"/>
      <c r="F17" s="728"/>
      <c r="G17" s="405" t="s">
        <v>29</v>
      </c>
      <c r="H17" s="190" t="s">
        <v>358</v>
      </c>
      <c r="I17" s="342" t="s">
        <v>78</v>
      </c>
      <c r="J17" s="190" t="s">
        <v>132</v>
      </c>
      <c r="K17" s="343" t="s">
        <v>107</v>
      </c>
      <c r="L17" s="329" t="s">
        <v>279</v>
      </c>
      <c r="M17" s="329" t="s">
        <v>386</v>
      </c>
      <c r="N17" s="658">
        <f t="shared" si="2"/>
        <v>500000</v>
      </c>
      <c r="O17" s="181">
        <v>0</v>
      </c>
      <c r="P17" s="344">
        <f t="shared" si="3"/>
        <v>500000</v>
      </c>
      <c r="Q17" s="333">
        <v>125000</v>
      </c>
      <c r="R17" s="333">
        <v>125000</v>
      </c>
      <c r="S17" s="333">
        <v>125000</v>
      </c>
      <c r="T17" s="333">
        <v>125000</v>
      </c>
      <c r="U17" s="241"/>
      <c r="V17" s="229"/>
      <c r="W17" s="192"/>
      <c r="X17" s="371"/>
      <c r="Y17" s="192"/>
      <c r="Z17" s="376"/>
      <c r="AA17" s="495"/>
      <c r="AB17" s="229" t="s">
        <v>156</v>
      </c>
      <c r="AC17" s="40"/>
      <c r="AD17" s="40"/>
      <c r="AE17" s="461"/>
      <c r="AF17" s="462"/>
    </row>
    <row r="18" spans="2:32" ht="41.25" customHeight="1" x14ac:dyDescent="0.2">
      <c r="B18" s="229" t="s">
        <v>363</v>
      </c>
      <c r="C18" s="726" t="s">
        <v>297</v>
      </c>
      <c r="D18" s="727"/>
      <c r="E18" s="727"/>
      <c r="F18" s="728"/>
      <c r="G18" s="405" t="s">
        <v>29</v>
      </c>
      <c r="H18" s="190" t="s">
        <v>358</v>
      </c>
      <c r="I18" s="342" t="s">
        <v>78</v>
      </c>
      <c r="J18" s="190" t="s">
        <v>132</v>
      </c>
      <c r="K18" s="343" t="s">
        <v>107</v>
      </c>
      <c r="L18" s="329" t="s">
        <v>140</v>
      </c>
      <c r="M18" s="329">
        <v>220020001</v>
      </c>
      <c r="N18" s="658">
        <f t="shared" ref="N18" si="4">P18</f>
        <v>700000</v>
      </c>
      <c r="O18" s="181">
        <v>0</v>
      </c>
      <c r="P18" s="344">
        <f t="shared" ref="P18" si="5">Q18+R18+S18+T18</f>
        <v>700000</v>
      </c>
      <c r="Q18" s="333">
        <v>175000</v>
      </c>
      <c r="R18" s="333">
        <v>175000</v>
      </c>
      <c r="S18" s="333">
        <v>175000</v>
      </c>
      <c r="T18" s="333">
        <v>175000</v>
      </c>
      <c r="U18" s="241"/>
      <c r="V18" s="229"/>
      <c r="W18" s="192"/>
      <c r="X18" s="371"/>
      <c r="Y18" s="192"/>
      <c r="Z18" s="376"/>
      <c r="AA18" s="495"/>
      <c r="AB18" s="229" t="s">
        <v>156</v>
      </c>
      <c r="AC18" s="40"/>
      <c r="AD18" s="40"/>
      <c r="AE18" s="461"/>
      <c r="AF18" s="462"/>
    </row>
    <row r="19" spans="2:32" ht="41.25" customHeight="1" x14ac:dyDescent="0.2">
      <c r="B19" s="345" t="s">
        <v>364</v>
      </c>
      <c r="C19" s="726" t="s">
        <v>330</v>
      </c>
      <c r="D19" s="727"/>
      <c r="E19" s="727"/>
      <c r="F19" s="728"/>
      <c r="G19" s="405" t="s">
        <v>29</v>
      </c>
      <c r="H19" s="190" t="s">
        <v>358</v>
      </c>
      <c r="I19" s="342" t="s">
        <v>78</v>
      </c>
      <c r="J19" s="190" t="s">
        <v>132</v>
      </c>
      <c r="K19" s="343" t="s">
        <v>107</v>
      </c>
      <c r="L19" s="329" t="s">
        <v>117</v>
      </c>
      <c r="M19" s="329" t="s">
        <v>387</v>
      </c>
      <c r="N19" s="658">
        <f t="shared" ref="N19" si="6">P19</f>
        <v>1000000</v>
      </c>
      <c r="O19" s="181">
        <v>0</v>
      </c>
      <c r="P19" s="344">
        <f t="shared" ref="P19" si="7">Q19+R19+S19+T19</f>
        <v>1000000</v>
      </c>
      <c r="Q19" s="333">
        <v>250000</v>
      </c>
      <c r="R19" s="333">
        <v>250000</v>
      </c>
      <c r="S19" s="333">
        <v>250000</v>
      </c>
      <c r="T19" s="333">
        <v>250000</v>
      </c>
      <c r="U19" s="241"/>
      <c r="V19" s="229"/>
      <c r="W19" s="192"/>
      <c r="X19" s="371"/>
      <c r="Y19" s="192"/>
      <c r="Z19" s="376"/>
      <c r="AA19" s="495"/>
      <c r="AB19" s="229" t="s">
        <v>156</v>
      </c>
      <c r="AC19" s="40"/>
      <c r="AD19" s="40"/>
      <c r="AE19" s="461"/>
      <c r="AF19" s="462"/>
    </row>
    <row r="20" spans="2:32" ht="39" customHeight="1" x14ac:dyDescent="0.2">
      <c r="B20" s="229" t="s">
        <v>365</v>
      </c>
      <c r="C20" s="726" t="s">
        <v>341</v>
      </c>
      <c r="D20" s="727"/>
      <c r="E20" s="727"/>
      <c r="F20" s="728"/>
      <c r="G20" s="405" t="s">
        <v>29</v>
      </c>
      <c r="H20" s="190" t="s">
        <v>358</v>
      </c>
      <c r="I20" s="686" t="s">
        <v>359</v>
      </c>
      <c r="J20" s="190" t="s">
        <v>132</v>
      </c>
      <c r="K20" s="343" t="s">
        <v>107</v>
      </c>
      <c r="L20" s="329" t="s">
        <v>243</v>
      </c>
      <c r="M20" s="329" t="s">
        <v>388</v>
      </c>
      <c r="N20" s="658">
        <f t="shared" ref="N20:N28" si="8">P20</f>
        <v>250000</v>
      </c>
      <c r="O20" s="659">
        <v>0</v>
      </c>
      <c r="P20" s="658">
        <f t="shared" ref="P20:P28" si="9">Q20+R20+S20+T20</f>
        <v>250000</v>
      </c>
      <c r="Q20" s="660">
        <v>250000</v>
      </c>
      <c r="R20" s="333"/>
      <c r="S20" s="333"/>
      <c r="T20" s="333"/>
      <c r="U20" s="241"/>
      <c r="V20" s="229"/>
      <c r="W20" s="192"/>
      <c r="X20" s="371"/>
      <c r="Y20" s="192"/>
      <c r="Z20" s="376"/>
      <c r="AA20" s="495" t="s">
        <v>156</v>
      </c>
      <c r="AB20" s="229"/>
      <c r="AC20" s="40"/>
      <c r="AD20" s="40"/>
      <c r="AE20" s="461"/>
      <c r="AF20" s="462"/>
    </row>
    <row r="21" spans="2:32" ht="27.75" customHeight="1" x14ac:dyDescent="0.2">
      <c r="B21" s="345" t="s">
        <v>366</v>
      </c>
      <c r="C21" s="723" t="s">
        <v>246</v>
      </c>
      <c r="D21" s="724"/>
      <c r="E21" s="724"/>
      <c r="F21" s="725"/>
      <c r="G21" s="405" t="s">
        <v>29</v>
      </c>
      <c r="H21" s="190" t="s">
        <v>358</v>
      </c>
      <c r="I21" s="686" t="s">
        <v>359</v>
      </c>
      <c r="J21" s="190" t="s">
        <v>132</v>
      </c>
      <c r="K21" s="343" t="s">
        <v>107</v>
      </c>
      <c r="L21" s="329" t="s">
        <v>244</v>
      </c>
      <c r="M21" s="329" t="s">
        <v>389</v>
      </c>
      <c r="N21" s="434">
        <f t="shared" si="8"/>
        <v>200000</v>
      </c>
      <c r="O21" s="181">
        <v>0</v>
      </c>
      <c r="P21" s="344">
        <f t="shared" si="9"/>
        <v>200000</v>
      </c>
      <c r="Q21" s="333">
        <v>200000</v>
      </c>
      <c r="R21" s="333"/>
      <c r="S21" s="333"/>
      <c r="T21" s="333"/>
      <c r="U21" s="241"/>
      <c r="V21" s="229"/>
      <c r="W21" s="192"/>
      <c r="X21" s="371"/>
      <c r="Y21" s="192"/>
      <c r="Z21" s="376"/>
      <c r="AA21" s="495" t="s">
        <v>156</v>
      </c>
      <c r="AB21" s="229"/>
      <c r="AC21" s="40"/>
      <c r="AD21" s="40"/>
      <c r="AE21" s="461"/>
      <c r="AF21" s="462"/>
    </row>
    <row r="22" spans="2:32" ht="27.75" customHeight="1" x14ac:dyDescent="0.2">
      <c r="B22" s="229" t="s">
        <v>367</v>
      </c>
      <c r="C22" s="723" t="s">
        <v>246</v>
      </c>
      <c r="D22" s="724"/>
      <c r="E22" s="724"/>
      <c r="F22" s="725"/>
      <c r="G22" s="405" t="s">
        <v>29</v>
      </c>
      <c r="H22" s="190" t="s">
        <v>358</v>
      </c>
      <c r="I22" s="686" t="s">
        <v>359</v>
      </c>
      <c r="J22" s="190" t="s">
        <v>132</v>
      </c>
      <c r="K22" s="343" t="s">
        <v>107</v>
      </c>
      <c r="L22" s="329" t="s">
        <v>109</v>
      </c>
      <c r="M22" s="329">
        <v>220020006</v>
      </c>
      <c r="N22" s="434">
        <f t="shared" si="8"/>
        <v>200000</v>
      </c>
      <c r="O22" s="181">
        <v>0</v>
      </c>
      <c r="P22" s="344">
        <f t="shared" si="9"/>
        <v>200000</v>
      </c>
      <c r="Q22" s="333">
        <v>200000</v>
      </c>
      <c r="R22" s="333"/>
      <c r="S22" s="333"/>
      <c r="T22" s="333"/>
      <c r="U22" s="241"/>
      <c r="V22" s="229"/>
      <c r="W22" s="192"/>
      <c r="X22" s="371"/>
      <c r="Y22" s="192"/>
      <c r="Z22" s="376"/>
      <c r="AA22" s="495" t="s">
        <v>156</v>
      </c>
      <c r="AB22" s="229"/>
      <c r="AC22" s="40"/>
      <c r="AD22" s="40"/>
      <c r="AE22" s="461"/>
      <c r="AF22" s="462"/>
    </row>
    <row r="23" spans="2:32" ht="27.75" customHeight="1" x14ac:dyDescent="0.2">
      <c r="B23" s="345" t="s">
        <v>368</v>
      </c>
      <c r="C23" s="723" t="s">
        <v>246</v>
      </c>
      <c r="D23" s="724"/>
      <c r="E23" s="724"/>
      <c r="F23" s="725"/>
      <c r="G23" s="405" t="s">
        <v>29</v>
      </c>
      <c r="H23" s="190" t="s">
        <v>358</v>
      </c>
      <c r="I23" s="686" t="s">
        <v>359</v>
      </c>
      <c r="J23" s="190" t="s">
        <v>132</v>
      </c>
      <c r="K23" s="343" t="s">
        <v>107</v>
      </c>
      <c r="L23" s="329" t="s">
        <v>331</v>
      </c>
      <c r="M23" s="329" t="s">
        <v>390</v>
      </c>
      <c r="N23" s="434">
        <f t="shared" ref="N23" si="10">P23</f>
        <v>200000</v>
      </c>
      <c r="O23" s="181">
        <v>0</v>
      </c>
      <c r="P23" s="344">
        <f t="shared" ref="P23" si="11">Q23+R23+S23+T23</f>
        <v>200000</v>
      </c>
      <c r="Q23" s="333">
        <v>200000</v>
      </c>
      <c r="R23" s="333"/>
      <c r="S23" s="333"/>
      <c r="T23" s="333"/>
      <c r="U23" s="241"/>
      <c r="V23" s="229"/>
      <c r="W23" s="192"/>
      <c r="X23" s="371"/>
      <c r="Y23" s="192"/>
      <c r="Z23" s="376"/>
      <c r="AA23" s="495" t="s">
        <v>156</v>
      </c>
      <c r="AB23" s="229"/>
      <c r="AC23" s="40"/>
      <c r="AD23" s="40"/>
      <c r="AE23" s="461"/>
      <c r="AF23" s="462"/>
    </row>
    <row r="24" spans="2:32" ht="27.75" customHeight="1" x14ac:dyDescent="0.2">
      <c r="B24" s="345" t="s">
        <v>369</v>
      </c>
      <c r="C24" s="723" t="s">
        <v>246</v>
      </c>
      <c r="D24" s="724"/>
      <c r="E24" s="724"/>
      <c r="F24" s="725"/>
      <c r="G24" s="405" t="s">
        <v>29</v>
      </c>
      <c r="H24" s="190" t="s">
        <v>358</v>
      </c>
      <c r="I24" s="686" t="s">
        <v>359</v>
      </c>
      <c r="J24" s="190" t="s">
        <v>132</v>
      </c>
      <c r="K24" s="343" t="s">
        <v>107</v>
      </c>
      <c r="L24" s="329" t="s">
        <v>255</v>
      </c>
      <c r="M24" s="329" t="s">
        <v>391</v>
      </c>
      <c r="N24" s="434">
        <f t="shared" ref="N24" si="12">P24</f>
        <v>200000</v>
      </c>
      <c r="O24" s="181">
        <v>0</v>
      </c>
      <c r="P24" s="344">
        <f t="shared" ref="P24" si="13">Q24+R24+S24+T24</f>
        <v>200000</v>
      </c>
      <c r="Q24" s="333">
        <v>200000</v>
      </c>
      <c r="R24" s="333"/>
      <c r="S24" s="333"/>
      <c r="T24" s="333"/>
      <c r="U24" s="241"/>
      <c r="V24" s="229"/>
      <c r="W24" s="192"/>
      <c r="X24" s="371"/>
      <c r="Y24" s="192"/>
      <c r="Z24" s="376"/>
      <c r="AA24" s="495" t="s">
        <v>156</v>
      </c>
      <c r="AB24" s="229"/>
      <c r="AC24" s="40"/>
      <c r="AD24" s="40"/>
      <c r="AE24" s="461"/>
      <c r="AF24" s="462"/>
    </row>
    <row r="25" spans="2:32" ht="27.75" customHeight="1" x14ac:dyDescent="0.2">
      <c r="B25" s="229" t="s">
        <v>370</v>
      </c>
      <c r="C25" s="723" t="s">
        <v>333</v>
      </c>
      <c r="D25" s="724"/>
      <c r="E25" s="724"/>
      <c r="F25" s="725"/>
      <c r="G25" s="405" t="s">
        <v>29</v>
      </c>
      <c r="H25" s="190" t="s">
        <v>358</v>
      </c>
      <c r="I25" s="686" t="s">
        <v>359</v>
      </c>
      <c r="J25" s="190" t="s">
        <v>132</v>
      </c>
      <c r="K25" s="343" t="s">
        <v>107</v>
      </c>
      <c r="L25" s="329" t="s">
        <v>339</v>
      </c>
      <c r="M25" s="329" t="s">
        <v>392</v>
      </c>
      <c r="N25" s="434">
        <f t="shared" si="8"/>
        <v>300000</v>
      </c>
      <c r="O25" s="181">
        <v>0</v>
      </c>
      <c r="P25" s="344">
        <f t="shared" si="9"/>
        <v>300000</v>
      </c>
      <c r="Q25" s="333">
        <v>300000</v>
      </c>
      <c r="R25" s="333"/>
      <c r="S25" s="333"/>
      <c r="T25" s="333"/>
      <c r="U25" s="241"/>
      <c r="V25" s="229"/>
      <c r="W25" s="192"/>
      <c r="X25" s="371"/>
      <c r="Y25" s="192"/>
      <c r="Z25" s="376"/>
      <c r="AA25" s="495" t="s">
        <v>156</v>
      </c>
      <c r="AB25" s="229"/>
      <c r="AC25" s="40"/>
      <c r="AD25" s="40"/>
      <c r="AE25" s="461"/>
      <c r="AF25" s="462"/>
    </row>
    <row r="26" spans="2:32" ht="27.75" customHeight="1" x14ac:dyDescent="0.2">
      <c r="B26" s="345" t="s">
        <v>371</v>
      </c>
      <c r="C26" s="723" t="s">
        <v>337</v>
      </c>
      <c r="D26" s="724"/>
      <c r="E26" s="724"/>
      <c r="F26" s="725"/>
      <c r="G26" s="405" t="s">
        <v>29</v>
      </c>
      <c r="H26" s="190" t="s">
        <v>358</v>
      </c>
      <c r="I26" s="686" t="s">
        <v>359</v>
      </c>
      <c r="J26" s="190" t="s">
        <v>132</v>
      </c>
      <c r="K26" s="343" t="s">
        <v>107</v>
      </c>
      <c r="L26" s="329" t="s">
        <v>338</v>
      </c>
      <c r="M26" s="329" t="s">
        <v>393</v>
      </c>
      <c r="N26" s="434">
        <f t="shared" si="8"/>
        <v>200000</v>
      </c>
      <c r="O26" s="181">
        <v>0</v>
      </c>
      <c r="P26" s="344">
        <f t="shared" si="9"/>
        <v>200000</v>
      </c>
      <c r="Q26" s="333">
        <v>200000</v>
      </c>
      <c r="R26" s="333"/>
      <c r="S26" s="333"/>
      <c r="T26" s="333"/>
      <c r="U26" s="241"/>
      <c r="V26" s="229"/>
      <c r="W26" s="192"/>
      <c r="X26" s="371"/>
      <c r="Y26" s="192"/>
      <c r="Z26" s="376"/>
      <c r="AA26" s="495" t="s">
        <v>156</v>
      </c>
      <c r="AB26" s="229"/>
      <c r="AC26" s="40"/>
      <c r="AD26" s="40"/>
      <c r="AE26" s="461"/>
      <c r="AF26" s="462"/>
    </row>
    <row r="27" spans="2:32" ht="38.25" customHeight="1" x14ac:dyDescent="0.2">
      <c r="B27" s="229" t="s">
        <v>372</v>
      </c>
      <c r="C27" s="702" t="s">
        <v>311</v>
      </c>
      <c r="D27" s="703"/>
      <c r="E27" s="703"/>
      <c r="F27" s="704"/>
      <c r="G27" s="405" t="s">
        <v>29</v>
      </c>
      <c r="H27" s="190" t="s">
        <v>358</v>
      </c>
      <c r="I27" s="686" t="s">
        <v>359</v>
      </c>
      <c r="J27" s="190" t="s">
        <v>132</v>
      </c>
      <c r="K27" s="343" t="s">
        <v>107</v>
      </c>
      <c r="L27" s="329" t="s">
        <v>245</v>
      </c>
      <c r="M27" s="329" t="s">
        <v>394</v>
      </c>
      <c r="N27" s="434">
        <f t="shared" si="8"/>
        <v>200000</v>
      </c>
      <c r="O27" s="181">
        <v>0</v>
      </c>
      <c r="P27" s="344">
        <f t="shared" si="9"/>
        <v>200000</v>
      </c>
      <c r="Q27" s="333">
        <v>200000</v>
      </c>
      <c r="R27" s="333"/>
      <c r="S27" s="333"/>
      <c r="T27" s="333"/>
      <c r="U27" s="241"/>
      <c r="V27" s="229"/>
      <c r="W27" s="192"/>
      <c r="X27" s="371"/>
      <c r="Y27" s="192"/>
      <c r="Z27" s="376"/>
      <c r="AA27" s="495" t="s">
        <v>156</v>
      </c>
      <c r="AB27" s="229"/>
      <c r="AC27" s="40"/>
      <c r="AD27" s="40"/>
      <c r="AE27" s="461"/>
      <c r="AF27" s="462"/>
    </row>
    <row r="28" spans="2:32" ht="27.75" customHeight="1" x14ac:dyDescent="0.2">
      <c r="B28" s="345" t="s">
        <v>373</v>
      </c>
      <c r="C28" s="723" t="s">
        <v>246</v>
      </c>
      <c r="D28" s="724"/>
      <c r="E28" s="724"/>
      <c r="F28" s="725"/>
      <c r="G28" s="405" t="s">
        <v>29</v>
      </c>
      <c r="H28" s="190" t="s">
        <v>358</v>
      </c>
      <c r="I28" s="686" t="s">
        <v>359</v>
      </c>
      <c r="J28" s="190" t="s">
        <v>132</v>
      </c>
      <c r="K28" s="343" t="s">
        <v>107</v>
      </c>
      <c r="L28" s="329" t="s">
        <v>167</v>
      </c>
      <c r="M28" s="329" t="s">
        <v>395</v>
      </c>
      <c r="N28" s="434">
        <f t="shared" si="8"/>
        <v>200000</v>
      </c>
      <c r="O28" s="181">
        <v>0</v>
      </c>
      <c r="P28" s="344">
        <f t="shared" si="9"/>
        <v>200000</v>
      </c>
      <c r="Q28" s="333">
        <v>200000</v>
      </c>
      <c r="R28" s="333"/>
      <c r="S28" s="333"/>
      <c r="T28" s="333"/>
      <c r="U28" s="241"/>
      <c r="V28" s="229"/>
      <c r="W28" s="192"/>
      <c r="X28" s="371"/>
      <c r="Y28" s="192"/>
      <c r="Z28" s="376"/>
      <c r="AA28" s="495" t="s">
        <v>156</v>
      </c>
      <c r="AB28" s="229"/>
      <c r="AC28" s="40"/>
      <c r="AD28" s="40"/>
      <c r="AE28" s="461"/>
      <c r="AF28" s="462"/>
    </row>
    <row r="29" spans="2:32" ht="23.25" customHeight="1" x14ac:dyDescent="0.2">
      <c r="B29" s="229" t="s">
        <v>374</v>
      </c>
      <c r="C29" s="723" t="s">
        <v>246</v>
      </c>
      <c r="D29" s="724"/>
      <c r="E29" s="724"/>
      <c r="F29" s="725"/>
      <c r="G29" s="405" t="s">
        <v>29</v>
      </c>
      <c r="H29" s="190" t="s">
        <v>358</v>
      </c>
      <c r="I29" s="686" t="s">
        <v>359</v>
      </c>
      <c r="J29" s="190" t="s">
        <v>132</v>
      </c>
      <c r="K29" s="343" t="s">
        <v>107</v>
      </c>
      <c r="L29" s="329" t="s">
        <v>215</v>
      </c>
      <c r="M29" s="329" t="s">
        <v>125</v>
      </c>
      <c r="N29" s="344">
        <f t="shared" ref="N29" si="14">P29</f>
        <v>250000</v>
      </c>
      <c r="O29" s="181">
        <v>0</v>
      </c>
      <c r="P29" s="344">
        <f t="shared" ref="P29" si="15">Q29+R29+S29+T29</f>
        <v>250000</v>
      </c>
      <c r="Q29" s="434">
        <v>250000</v>
      </c>
      <c r="R29" s="651"/>
      <c r="S29" s="651"/>
      <c r="T29" s="651"/>
      <c r="U29" s="241"/>
      <c r="V29" s="652"/>
      <c r="W29" s="192"/>
      <c r="X29" s="372"/>
      <c r="Y29" s="192"/>
      <c r="Z29" s="376"/>
      <c r="AA29" s="495" t="s">
        <v>156</v>
      </c>
      <c r="AB29" s="229"/>
      <c r="AC29" s="40"/>
      <c r="AD29" s="40"/>
      <c r="AE29" s="461"/>
      <c r="AF29" s="462"/>
    </row>
    <row r="30" spans="2:32" ht="23.25" customHeight="1" x14ac:dyDescent="0.2">
      <c r="B30" s="345" t="s">
        <v>375</v>
      </c>
      <c r="C30" s="723" t="s">
        <v>246</v>
      </c>
      <c r="D30" s="724"/>
      <c r="E30" s="724"/>
      <c r="F30" s="725"/>
      <c r="G30" s="405" t="s">
        <v>29</v>
      </c>
      <c r="H30" s="190" t="s">
        <v>358</v>
      </c>
      <c r="I30" s="686" t="s">
        <v>359</v>
      </c>
      <c r="J30" s="190" t="s">
        <v>132</v>
      </c>
      <c r="K30" s="343" t="s">
        <v>107</v>
      </c>
      <c r="L30" s="329" t="s">
        <v>329</v>
      </c>
      <c r="M30" s="329" t="s">
        <v>396</v>
      </c>
      <c r="N30" s="344">
        <f t="shared" ref="N30" si="16">P30</f>
        <v>200000</v>
      </c>
      <c r="O30" s="181">
        <v>0</v>
      </c>
      <c r="P30" s="344">
        <f t="shared" ref="P30" si="17">Q30+R30+S30+T30</f>
        <v>200000</v>
      </c>
      <c r="Q30" s="434">
        <v>200000</v>
      </c>
      <c r="R30" s="651"/>
      <c r="S30" s="651"/>
      <c r="T30" s="651"/>
      <c r="U30" s="241"/>
      <c r="V30" s="652"/>
      <c r="W30" s="192"/>
      <c r="X30" s="372"/>
      <c r="Y30" s="192"/>
      <c r="Z30" s="376"/>
      <c r="AA30" s="495" t="s">
        <v>156</v>
      </c>
      <c r="AB30" s="229"/>
      <c r="AC30" s="40"/>
      <c r="AD30" s="40"/>
      <c r="AE30" s="461"/>
      <c r="AF30" s="462"/>
    </row>
    <row r="31" spans="2:32" s="36" customFormat="1" ht="39.950000000000003" customHeight="1" x14ac:dyDescent="0.2">
      <c r="B31" s="229" t="s">
        <v>376</v>
      </c>
      <c r="C31" s="723" t="s">
        <v>246</v>
      </c>
      <c r="D31" s="724"/>
      <c r="E31" s="724"/>
      <c r="F31" s="725"/>
      <c r="G31" s="405" t="s">
        <v>29</v>
      </c>
      <c r="H31" s="190" t="s">
        <v>358</v>
      </c>
      <c r="I31" s="686" t="s">
        <v>359</v>
      </c>
      <c r="J31" s="190" t="s">
        <v>132</v>
      </c>
      <c r="K31" s="343" t="s">
        <v>107</v>
      </c>
      <c r="L31" s="329" t="s">
        <v>334</v>
      </c>
      <c r="M31" s="329" t="s">
        <v>397</v>
      </c>
      <c r="N31" s="344">
        <f t="shared" ref="N31" si="18">P31</f>
        <v>200000</v>
      </c>
      <c r="O31" s="181">
        <v>0</v>
      </c>
      <c r="P31" s="344">
        <f t="shared" ref="P31" si="19">Q31+R31+S31+T31</f>
        <v>200000</v>
      </c>
      <c r="Q31" s="434">
        <v>200000</v>
      </c>
      <c r="R31" s="366"/>
      <c r="S31" s="366"/>
      <c r="T31" s="366"/>
      <c r="U31" s="334"/>
      <c r="V31" s="453"/>
      <c r="W31" s="192"/>
      <c r="X31" s="452"/>
      <c r="Y31" s="192"/>
      <c r="Z31" s="452"/>
      <c r="AA31" s="380" t="s">
        <v>156</v>
      </c>
      <c r="AB31" s="241"/>
      <c r="AC31" s="101"/>
      <c r="AD31" s="101"/>
      <c r="AE31" s="463"/>
      <c r="AF31" s="459"/>
    </row>
    <row r="32" spans="2:32" s="36" customFormat="1" ht="13.5" customHeight="1" thickBot="1" x14ac:dyDescent="0.25">
      <c r="B32" s="275"/>
      <c r="C32" s="717"/>
      <c r="D32" s="718"/>
      <c r="E32" s="718"/>
      <c r="F32" s="719"/>
      <c r="G32" s="326"/>
      <c r="H32" s="276"/>
      <c r="I32" s="276"/>
      <c r="J32" s="276"/>
      <c r="K32" s="321"/>
      <c r="L32" s="440"/>
      <c r="M32" s="441"/>
      <c r="N32" s="450"/>
      <c r="O32" s="256"/>
      <c r="P32" s="572"/>
      <c r="Q32" s="328"/>
      <c r="R32" s="442"/>
      <c r="S32" s="442"/>
      <c r="T32" s="443"/>
      <c r="U32" s="322"/>
      <c r="V32" s="323"/>
      <c r="W32" s="277"/>
      <c r="X32" s="451"/>
      <c r="Y32" s="277"/>
      <c r="Z32" s="374"/>
      <c r="AA32" s="324"/>
      <c r="AB32" s="279"/>
      <c r="AE32" s="463"/>
      <c r="AF32" s="459"/>
    </row>
    <row r="33" spans="9:28" ht="18.75" customHeight="1" thickBot="1" x14ac:dyDescent="0.25">
      <c r="M33" s="153"/>
      <c r="N33" s="226">
        <f>SUM(N15:N32)</f>
        <v>6400000</v>
      </c>
      <c r="O33" s="137"/>
      <c r="P33" s="226">
        <f>SUM(P15:P32)</f>
        <v>6400000</v>
      </c>
      <c r="Q33" s="226">
        <f>SUM(Q15:Q32)</f>
        <v>3550000</v>
      </c>
      <c r="R33" s="226">
        <f>SUM(R15:R32)</f>
        <v>950000</v>
      </c>
      <c r="S33" s="226">
        <f>SUM(S15:S32)</f>
        <v>950000</v>
      </c>
      <c r="T33" s="226">
        <f>SUM(T15:T32)</f>
        <v>950000</v>
      </c>
    </row>
    <row r="34" spans="9:28" ht="58.5" customHeight="1" x14ac:dyDescent="0.2">
      <c r="I34" s="668"/>
    </row>
    <row r="35" spans="9:28" ht="12" customHeight="1" x14ac:dyDescent="0.2">
      <c r="I35" s="668"/>
      <c r="W35" s="687" t="s">
        <v>105</v>
      </c>
      <c r="X35" s="687"/>
      <c r="Y35" s="687"/>
      <c r="Z35" s="687"/>
      <c r="AA35" s="687"/>
      <c r="AB35" s="687"/>
    </row>
    <row r="36" spans="9:28" x14ac:dyDescent="0.2">
      <c r="W36" s="688" t="s">
        <v>16</v>
      </c>
      <c r="X36" s="688"/>
      <c r="Y36" s="688"/>
      <c r="Z36" s="688"/>
      <c r="AA36" s="688"/>
      <c r="AB36" s="688"/>
    </row>
  </sheetData>
  <mergeCells count="45">
    <mergeCell ref="C19:F19"/>
    <mergeCell ref="C23:F23"/>
    <mergeCell ref="AA11:AB11"/>
    <mergeCell ref="I11:I12"/>
    <mergeCell ref="G11:G12"/>
    <mergeCell ref="H11:H12"/>
    <mergeCell ref="K11:K12"/>
    <mergeCell ref="Y11:Y12"/>
    <mergeCell ref="Z11:Z12"/>
    <mergeCell ref="J11:J12"/>
    <mergeCell ref="O11:O12"/>
    <mergeCell ref="L11:L12"/>
    <mergeCell ref="N11:N12"/>
    <mergeCell ref="U6:X6"/>
    <mergeCell ref="M11:M12"/>
    <mergeCell ref="P11:S11"/>
    <mergeCell ref="U11:W11"/>
    <mergeCell ref="X11:X12"/>
    <mergeCell ref="L5:R6"/>
    <mergeCell ref="L3:Q3"/>
    <mergeCell ref="L4:Q4"/>
    <mergeCell ref="C15:F15"/>
    <mergeCell ref="C17:F17"/>
    <mergeCell ref="C18:F18"/>
    <mergeCell ref="B11:B12"/>
    <mergeCell ref="L9:R9"/>
    <mergeCell ref="L7:Q7"/>
    <mergeCell ref="L8:Q8"/>
    <mergeCell ref="C11:F12"/>
    <mergeCell ref="W36:AB36"/>
    <mergeCell ref="C14:F14"/>
    <mergeCell ref="W35:AB35"/>
    <mergeCell ref="C32:F32"/>
    <mergeCell ref="C31:F31"/>
    <mergeCell ref="C16:F16"/>
    <mergeCell ref="C30:F30"/>
    <mergeCell ref="C29:F29"/>
    <mergeCell ref="C26:F26"/>
    <mergeCell ref="C28:F28"/>
    <mergeCell ref="C27:F27"/>
    <mergeCell ref="C20:F20"/>
    <mergeCell ref="C21:F21"/>
    <mergeCell ref="C22:F22"/>
    <mergeCell ref="C25:F25"/>
    <mergeCell ref="C24:F24"/>
  </mergeCells>
  <phoneticPr fontId="0" type="noConversion"/>
  <printOptions horizontalCentered="1"/>
  <pageMargins left="0" right="0" top="0" bottom="0" header="0.39370078740157483" footer="0"/>
  <pageSetup paperSize="5"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BreakPreview" topLeftCell="A22" zoomScaleSheetLayoutView="100" workbookViewId="0">
      <selection activeCell="L8" sqref="L8:Q8"/>
    </sheetView>
  </sheetViews>
  <sheetFormatPr baseColWidth="10" defaultRowHeight="12.75" x14ac:dyDescent="0.2"/>
  <cols>
    <col min="1" max="1" width="3.42578125" style="35" customWidth="1"/>
    <col min="2" max="2" width="9" style="35" customWidth="1"/>
    <col min="3" max="3" width="10.7109375" style="35" customWidth="1"/>
    <col min="4" max="4" width="10.42578125" style="35" customWidth="1"/>
    <col min="5" max="5" width="11.42578125" style="35" customWidth="1"/>
    <col min="6" max="6" width="0.85546875"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3.5703125" style="35" customWidth="1"/>
    <col min="13" max="13" width="11.4257812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1.7109375" style="35" customWidth="1"/>
    <col min="20" max="20" width="11" style="35" customWidth="1"/>
    <col min="21" max="21" width="8.5703125" style="35" customWidth="1"/>
    <col min="22" max="22" width="7.5703125" style="35" customWidth="1"/>
    <col min="23" max="23" width="8.7109375" style="35" customWidth="1"/>
    <col min="24" max="24" width="7.42578125" style="35" customWidth="1"/>
    <col min="25" max="25" width="8.85546875" style="35" customWidth="1"/>
    <col min="26" max="26" width="8.28515625"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x14ac:dyDescent="0.25"/>
    <row r="2" spans="1:31" x14ac:dyDescent="0.2">
      <c r="B2" s="90"/>
      <c r="C2" s="91"/>
      <c r="D2" s="91"/>
      <c r="E2" s="91"/>
      <c r="F2" s="91"/>
      <c r="G2" s="91"/>
      <c r="H2" s="91"/>
      <c r="I2" s="91"/>
      <c r="J2" s="91"/>
      <c r="K2" s="91"/>
      <c r="L2" s="91"/>
      <c r="M2" s="91"/>
      <c r="N2" s="91"/>
      <c r="O2" s="91"/>
      <c r="P2" s="91"/>
      <c r="Q2" s="91"/>
      <c r="R2" s="91"/>
      <c r="S2" s="91"/>
      <c r="T2" s="91"/>
      <c r="U2" s="91"/>
      <c r="V2" s="91"/>
      <c r="W2" s="91"/>
      <c r="X2" s="91"/>
      <c r="Y2" s="91"/>
      <c r="Z2" s="91"/>
      <c r="AA2" s="91"/>
      <c r="AB2" s="92"/>
    </row>
    <row r="3" spans="1:31" ht="15.75" x14ac:dyDescent="0.25">
      <c r="A3" s="94"/>
      <c r="C3" s="117"/>
      <c r="D3" s="120" t="s">
        <v>70</v>
      </c>
      <c r="F3" s="15"/>
      <c r="G3" s="40"/>
      <c r="H3" s="117"/>
      <c r="I3" s="117"/>
      <c r="J3" s="117"/>
      <c r="K3" s="117"/>
      <c r="L3" s="700" t="s">
        <v>23</v>
      </c>
      <c r="M3" s="700"/>
      <c r="N3" s="700"/>
      <c r="O3" s="700"/>
      <c r="P3" s="700"/>
      <c r="Q3" s="700"/>
      <c r="R3" s="117"/>
      <c r="S3" s="117"/>
      <c r="T3" s="117"/>
      <c r="V3" s="109" t="s">
        <v>48</v>
      </c>
      <c r="W3" s="15" t="s">
        <v>81</v>
      </c>
      <c r="X3" s="117"/>
      <c r="Y3" s="117"/>
      <c r="Z3" s="117"/>
      <c r="AA3" s="117"/>
      <c r="AB3" s="118"/>
    </row>
    <row r="4" spans="1:31" ht="15.75" x14ac:dyDescent="0.25">
      <c r="A4" s="94"/>
      <c r="C4" s="117"/>
      <c r="D4" s="320" t="s">
        <v>47</v>
      </c>
      <c r="E4" s="15"/>
      <c r="F4" s="15"/>
      <c r="G4" s="22"/>
      <c r="H4" s="117"/>
      <c r="I4" s="117"/>
      <c r="J4" s="117"/>
      <c r="K4" s="117"/>
      <c r="L4" s="700" t="s">
        <v>24</v>
      </c>
      <c r="M4" s="700"/>
      <c r="N4" s="700"/>
      <c r="O4" s="700"/>
      <c r="P4" s="700"/>
      <c r="Q4" s="700"/>
      <c r="R4" s="117"/>
      <c r="S4" s="117"/>
      <c r="T4" s="117"/>
      <c r="U4" s="117"/>
      <c r="V4" s="117"/>
      <c r="W4" s="117"/>
      <c r="X4" s="117"/>
      <c r="Y4" s="117"/>
      <c r="Z4" s="117"/>
      <c r="AA4" s="117"/>
      <c r="AB4" s="118"/>
    </row>
    <row r="5" spans="1:31" x14ac:dyDescent="0.2">
      <c r="A5" s="94"/>
      <c r="C5" s="95"/>
      <c r="D5" s="320" t="s">
        <v>52</v>
      </c>
      <c r="E5" s="15"/>
      <c r="F5" s="320"/>
      <c r="G5" s="320"/>
      <c r="H5" s="95"/>
      <c r="I5" s="95"/>
      <c r="J5" s="95"/>
      <c r="K5" s="95"/>
      <c r="L5" s="697" t="s">
        <v>69</v>
      </c>
      <c r="M5" s="697"/>
      <c r="N5" s="697"/>
      <c r="O5" s="697"/>
      <c r="P5" s="697"/>
      <c r="Q5" s="697"/>
      <c r="R5" s="697"/>
      <c r="S5" s="95"/>
      <c r="T5" s="95"/>
      <c r="U5" s="95"/>
      <c r="V5" s="95"/>
      <c r="W5" s="95"/>
      <c r="X5" s="95"/>
      <c r="Y5" s="95"/>
      <c r="Z5" s="95"/>
      <c r="AA5" s="95"/>
      <c r="AB5" s="119"/>
    </row>
    <row r="6" spans="1:31" x14ac:dyDescent="0.2">
      <c r="B6" s="16"/>
      <c r="D6" s="320" t="s">
        <v>51</v>
      </c>
      <c r="E6" s="320" t="s">
        <v>346</v>
      </c>
      <c r="F6" s="15"/>
      <c r="G6" s="40"/>
      <c r="H6" s="40"/>
      <c r="I6" s="40"/>
      <c r="J6" s="40"/>
      <c r="K6" s="40"/>
      <c r="L6" s="697"/>
      <c r="M6" s="697"/>
      <c r="N6" s="697"/>
      <c r="O6" s="697"/>
      <c r="P6" s="697"/>
      <c r="Q6" s="697"/>
      <c r="R6" s="697"/>
      <c r="S6" s="23"/>
      <c r="T6" s="23"/>
      <c r="U6" s="690" t="s">
        <v>33</v>
      </c>
      <c r="V6" s="690"/>
      <c r="W6" s="690"/>
      <c r="X6" s="690"/>
      <c r="Y6" s="40"/>
      <c r="Z6" s="40"/>
      <c r="AA6" s="40"/>
      <c r="AB6" s="94"/>
    </row>
    <row r="7" spans="1:31" x14ac:dyDescent="0.2">
      <c r="B7" s="16"/>
      <c r="D7" s="320" t="s">
        <v>57</v>
      </c>
      <c r="F7" s="15"/>
      <c r="G7" s="40"/>
      <c r="H7" s="22"/>
      <c r="I7" s="22"/>
      <c r="J7" s="22"/>
      <c r="K7" s="22"/>
      <c r="L7" s="696" t="s">
        <v>50</v>
      </c>
      <c r="M7" s="696"/>
      <c r="N7" s="696"/>
      <c r="O7" s="696"/>
      <c r="P7" s="696"/>
      <c r="Q7" s="696"/>
      <c r="R7" s="22"/>
      <c r="S7" s="22"/>
      <c r="T7" s="22"/>
      <c r="U7" s="25" t="s">
        <v>37</v>
      </c>
      <c r="V7" s="24" t="s">
        <v>38</v>
      </c>
      <c r="X7" s="40"/>
      <c r="Y7" s="40"/>
      <c r="Z7" s="40"/>
      <c r="AA7" s="40"/>
      <c r="AB7" s="94"/>
    </row>
    <row r="8" spans="1:31" x14ac:dyDescent="0.2">
      <c r="B8" s="16"/>
      <c r="D8" s="320" t="s">
        <v>58</v>
      </c>
      <c r="E8" s="15"/>
      <c r="F8" s="15"/>
      <c r="G8" s="40"/>
      <c r="H8" s="95"/>
      <c r="I8" s="95"/>
      <c r="J8" s="95"/>
      <c r="K8" s="95"/>
      <c r="L8" s="694" t="s">
        <v>283</v>
      </c>
      <c r="M8" s="694"/>
      <c r="N8" s="694"/>
      <c r="O8" s="694"/>
      <c r="P8" s="694"/>
      <c r="Q8" s="694"/>
      <c r="S8" s="23"/>
      <c r="T8" s="23"/>
      <c r="U8" s="25" t="s">
        <v>35</v>
      </c>
      <c r="V8" s="24" t="s">
        <v>39</v>
      </c>
      <c r="X8" s="23"/>
      <c r="Y8" s="23"/>
      <c r="Z8" s="40"/>
      <c r="AA8" s="40"/>
      <c r="AB8" s="94"/>
    </row>
    <row r="9" spans="1:31" ht="13.5" thickBot="1" x14ac:dyDescent="0.25">
      <c r="B9" s="16"/>
      <c r="H9" s="40"/>
      <c r="I9" s="40"/>
      <c r="J9" s="40"/>
      <c r="K9" s="40"/>
      <c r="L9" s="695" t="s">
        <v>22</v>
      </c>
      <c r="M9" s="695"/>
      <c r="N9" s="695"/>
      <c r="O9" s="695"/>
      <c r="P9" s="695"/>
      <c r="Q9" s="695"/>
      <c r="R9" s="695"/>
      <c r="S9" s="40"/>
      <c r="T9" s="40"/>
      <c r="U9" s="40"/>
      <c r="V9" s="40"/>
      <c r="W9" s="40"/>
      <c r="Y9" s="25" t="s">
        <v>25</v>
      </c>
      <c r="Z9" s="110">
        <v>4</v>
      </c>
      <c r="AA9" s="110" t="s">
        <v>26</v>
      </c>
      <c r="AB9" s="121">
        <v>13</v>
      </c>
    </row>
    <row r="10" spans="1:31"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91"/>
      <c r="X10" s="115"/>
      <c r="Y10" s="115"/>
      <c r="Z10" s="115"/>
      <c r="AA10" s="115"/>
      <c r="AB10" s="115"/>
    </row>
    <row r="11" spans="1:31"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422"/>
      <c r="U11" s="689" t="s">
        <v>7</v>
      </c>
      <c r="V11" s="689"/>
      <c r="W11" s="689"/>
      <c r="X11" s="689" t="s">
        <v>8</v>
      </c>
      <c r="Y11" s="689" t="s">
        <v>31</v>
      </c>
      <c r="Z11" s="689" t="s">
        <v>97</v>
      </c>
      <c r="AA11" s="689" t="s">
        <v>43</v>
      </c>
      <c r="AB11" s="689"/>
    </row>
    <row r="12" spans="1:31" s="7" customFormat="1" ht="27.75" thickBot="1" x14ac:dyDescent="0.25">
      <c r="B12" s="689"/>
      <c r="C12" s="689"/>
      <c r="D12" s="689"/>
      <c r="E12" s="689"/>
      <c r="F12" s="689"/>
      <c r="G12" s="689"/>
      <c r="H12" s="689"/>
      <c r="I12" s="689"/>
      <c r="J12" s="689"/>
      <c r="K12" s="689"/>
      <c r="L12" s="689"/>
      <c r="M12" s="699"/>
      <c r="N12" s="689"/>
      <c r="O12" s="689"/>
      <c r="P12" s="318" t="s">
        <v>11</v>
      </c>
      <c r="Q12" s="318" t="s">
        <v>103</v>
      </c>
      <c r="R12" s="318" t="s">
        <v>44</v>
      </c>
      <c r="S12" s="318" t="s">
        <v>45</v>
      </c>
      <c r="T12" s="421" t="s">
        <v>40</v>
      </c>
      <c r="U12" s="318" t="s">
        <v>12</v>
      </c>
      <c r="V12" s="318" t="s">
        <v>13</v>
      </c>
      <c r="W12" s="318" t="s">
        <v>118</v>
      </c>
      <c r="X12" s="689"/>
      <c r="Y12" s="689"/>
      <c r="Z12" s="689"/>
      <c r="AA12" s="114" t="s">
        <v>36</v>
      </c>
      <c r="AB12" s="114" t="s">
        <v>34</v>
      </c>
    </row>
    <row r="13" spans="1:31"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20.100000000000001" customHeight="1" x14ac:dyDescent="0.2">
      <c r="B14" s="65"/>
      <c r="C14" s="701" t="s">
        <v>115</v>
      </c>
      <c r="D14" s="701"/>
      <c r="E14" s="701"/>
      <c r="F14" s="701"/>
      <c r="G14" s="3"/>
      <c r="H14" s="3"/>
      <c r="I14" s="6"/>
      <c r="J14" s="6"/>
      <c r="K14" s="6"/>
      <c r="L14" s="325"/>
      <c r="M14" s="3"/>
      <c r="N14" s="10"/>
      <c r="O14" s="20"/>
      <c r="P14" s="10"/>
      <c r="Q14" s="10"/>
      <c r="R14" s="2"/>
      <c r="S14" s="2"/>
      <c r="T14" s="2"/>
      <c r="U14" s="44"/>
      <c r="V14" s="457"/>
      <c r="W14" s="45"/>
      <c r="X14" s="46"/>
      <c r="Y14" s="45"/>
      <c r="Z14" s="149"/>
      <c r="AA14" s="149"/>
      <c r="AB14" s="65"/>
      <c r="AC14" s="40"/>
      <c r="AD14" s="40"/>
      <c r="AE14" s="40"/>
    </row>
    <row r="15" spans="1:31" s="36" customFormat="1" ht="39.950000000000003" customHeight="1" x14ac:dyDescent="0.2">
      <c r="B15" s="170" t="s">
        <v>182</v>
      </c>
      <c r="C15" s="732" t="s">
        <v>142</v>
      </c>
      <c r="D15" s="733"/>
      <c r="E15" s="733"/>
      <c r="F15" s="734"/>
      <c r="G15" s="177" t="s">
        <v>29</v>
      </c>
      <c r="H15" s="178" t="s">
        <v>133</v>
      </c>
      <c r="I15" s="185" t="s">
        <v>104</v>
      </c>
      <c r="J15" s="178" t="s">
        <v>132</v>
      </c>
      <c r="K15" s="179" t="s">
        <v>82</v>
      </c>
      <c r="L15" s="496" t="s">
        <v>166</v>
      </c>
      <c r="M15" s="841" t="s">
        <v>207</v>
      </c>
      <c r="N15" s="252">
        <f>P15</f>
        <v>1200000</v>
      </c>
      <c r="O15" s="181">
        <v>0</v>
      </c>
      <c r="P15" s="180">
        <f>Q15+R15+S15+T15</f>
        <v>1200000</v>
      </c>
      <c r="Q15" s="476">
        <v>1200000</v>
      </c>
      <c r="R15" s="180">
        <v>0</v>
      </c>
      <c r="S15" s="180">
        <v>0</v>
      </c>
      <c r="T15" s="258">
        <v>0</v>
      </c>
      <c r="U15" s="334" t="s">
        <v>150</v>
      </c>
      <c r="V15" s="456">
        <v>17</v>
      </c>
      <c r="W15" s="182">
        <v>1</v>
      </c>
      <c r="X15" s="272">
        <v>264</v>
      </c>
      <c r="Y15" s="182" t="s">
        <v>41</v>
      </c>
      <c r="Z15" s="272" t="s">
        <v>124</v>
      </c>
      <c r="AA15" s="183"/>
      <c r="AB15" s="170" t="s">
        <v>156</v>
      </c>
      <c r="AC15" s="101"/>
      <c r="AD15" s="463"/>
      <c r="AE15" s="463"/>
    </row>
    <row r="16" spans="1:31" s="36" customFormat="1" ht="39.950000000000003" customHeight="1" x14ac:dyDescent="0.2">
      <c r="B16" s="170" t="s">
        <v>183</v>
      </c>
      <c r="C16" s="732" t="s">
        <v>142</v>
      </c>
      <c r="D16" s="733"/>
      <c r="E16" s="733"/>
      <c r="F16" s="734"/>
      <c r="G16" s="405" t="s">
        <v>93</v>
      </c>
      <c r="H16" s="178" t="s">
        <v>133</v>
      </c>
      <c r="I16" s="190" t="s">
        <v>99</v>
      </c>
      <c r="J16" s="190" t="s">
        <v>132</v>
      </c>
      <c r="K16" s="378" t="s">
        <v>82</v>
      </c>
      <c r="L16" s="496" t="s">
        <v>258</v>
      </c>
      <c r="M16" s="841" t="s">
        <v>398</v>
      </c>
      <c r="N16" s="252">
        <f>P16</f>
        <v>1400000</v>
      </c>
      <c r="O16" s="253">
        <v>0</v>
      </c>
      <c r="P16" s="180">
        <f t="shared" ref="P16:P20" si="0">Q16+R16+S16+T16</f>
        <v>1400000</v>
      </c>
      <c r="Q16" s="334">
        <v>1400000</v>
      </c>
      <c r="R16" s="180">
        <v>0</v>
      </c>
      <c r="S16" s="180">
        <v>0</v>
      </c>
      <c r="T16" s="258">
        <v>0</v>
      </c>
      <c r="U16" s="334" t="s">
        <v>150</v>
      </c>
      <c r="V16" s="456">
        <v>20</v>
      </c>
      <c r="W16" s="182">
        <v>1</v>
      </c>
      <c r="X16" s="272">
        <v>146</v>
      </c>
      <c r="Y16" s="182" t="s">
        <v>41</v>
      </c>
      <c r="Z16" s="272" t="s">
        <v>121</v>
      </c>
      <c r="AA16" s="335"/>
      <c r="AB16" s="170" t="s">
        <v>156</v>
      </c>
      <c r="AC16" s="101"/>
      <c r="AD16" s="463"/>
      <c r="AE16" s="463"/>
    </row>
    <row r="17" spans="2:32" s="36" customFormat="1" ht="39.950000000000003" customHeight="1" x14ac:dyDescent="0.2">
      <c r="B17" s="170" t="s">
        <v>184</v>
      </c>
      <c r="C17" s="732" t="s">
        <v>304</v>
      </c>
      <c r="D17" s="733"/>
      <c r="E17" s="733"/>
      <c r="F17" s="734"/>
      <c r="G17" s="405" t="s">
        <v>93</v>
      </c>
      <c r="H17" s="178" t="s">
        <v>133</v>
      </c>
      <c r="I17" s="190" t="s">
        <v>99</v>
      </c>
      <c r="J17" s="190" t="s">
        <v>132</v>
      </c>
      <c r="K17" s="378" t="s">
        <v>82</v>
      </c>
      <c r="L17" s="496" t="s">
        <v>303</v>
      </c>
      <c r="M17" s="841" t="s">
        <v>399</v>
      </c>
      <c r="N17" s="252">
        <f>P17</f>
        <v>1200000</v>
      </c>
      <c r="O17" s="253">
        <v>0</v>
      </c>
      <c r="P17" s="180">
        <f t="shared" ref="P17" si="1">Q17+R17+S17+T17</f>
        <v>1200000</v>
      </c>
      <c r="Q17" s="334">
        <v>1200000</v>
      </c>
      <c r="R17" s="180">
        <v>0</v>
      </c>
      <c r="S17" s="180">
        <v>0</v>
      </c>
      <c r="T17" s="258">
        <v>0</v>
      </c>
      <c r="U17" s="334" t="s">
        <v>150</v>
      </c>
      <c r="V17" s="456"/>
      <c r="W17" s="182">
        <v>1</v>
      </c>
      <c r="X17" s="272"/>
      <c r="Y17" s="182" t="s">
        <v>41</v>
      </c>
      <c r="Z17" s="272"/>
      <c r="AA17" s="335"/>
      <c r="AB17" s="170" t="s">
        <v>156</v>
      </c>
      <c r="AC17" s="101"/>
      <c r="AD17" s="463"/>
      <c r="AE17" s="463"/>
    </row>
    <row r="18" spans="2:32" s="36" customFormat="1" ht="39.950000000000003" customHeight="1" x14ac:dyDescent="0.2">
      <c r="B18" s="170" t="s">
        <v>185</v>
      </c>
      <c r="C18" s="732" t="s">
        <v>142</v>
      </c>
      <c r="D18" s="733"/>
      <c r="E18" s="733"/>
      <c r="F18" s="734"/>
      <c r="G18" s="405" t="s">
        <v>93</v>
      </c>
      <c r="H18" s="178" t="s">
        <v>133</v>
      </c>
      <c r="I18" s="190" t="s">
        <v>99</v>
      </c>
      <c r="J18" s="190" t="s">
        <v>132</v>
      </c>
      <c r="K18" s="378" t="s">
        <v>82</v>
      </c>
      <c r="L18" s="496" t="s">
        <v>259</v>
      </c>
      <c r="M18" s="841" t="s">
        <v>400</v>
      </c>
      <c r="N18" s="252">
        <f>P18</f>
        <v>500000</v>
      </c>
      <c r="O18" s="253">
        <v>0</v>
      </c>
      <c r="P18" s="180">
        <f t="shared" si="0"/>
        <v>500000</v>
      </c>
      <c r="Q18" s="334">
        <v>500000</v>
      </c>
      <c r="R18" s="180">
        <v>0</v>
      </c>
      <c r="S18" s="180">
        <v>0</v>
      </c>
      <c r="T18" s="258">
        <v>0</v>
      </c>
      <c r="U18" s="334" t="s">
        <v>150</v>
      </c>
      <c r="V18" s="456">
        <v>37</v>
      </c>
      <c r="W18" s="182">
        <v>1</v>
      </c>
      <c r="X18" s="272">
        <v>498</v>
      </c>
      <c r="Y18" s="182" t="s">
        <v>41</v>
      </c>
      <c r="Z18" s="272" t="s">
        <v>122</v>
      </c>
      <c r="AA18" s="335"/>
      <c r="AB18" s="170" t="s">
        <v>156</v>
      </c>
      <c r="AC18" s="101"/>
      <c r="AD18" s="463"/>
      <c r="AE18" s="463"/>
    </row>
    <row r="19" spans="2:32" s="36" customFormat="1" ht="39.950000000000003" customHeight="1" x14ac:dyDescent="0.2">
      <c r="B19" s="170" t="s">
        <v>186</v>
      </c>
      <c r="C19" s="732" t="s">
        <v>274</v>
      </c>
      <c r="D19" s="733"/>
      <c r="E19" s="733"/>
      <c r="F19" s="734"/>
      <c r="G19" s="405" t="s">
        <v>93</v>
      </c>
      <c r="H19" s="178" t="s">
        <v>133</v>
      </c>
      <c r="I19" s="190" t="s">
        <v>99</v>
      </c>
      <c r="J19" s="190" t="s">
        <v>132</v>
      </c>
      <c r="K19" s="378" t="s">
        <v>82</v>
      </c>
      <c r="L19" s="496" t="s">
        <v>260</v>
      </c>
      <c r="M19" s="841" t="s">
        <v>377</v>
      </c>
      <c r="N19" s="333">
        <f t="shared" ref="N19:N20" si="2">P19</f>
        <v>250000</v>
      </c>
      <c r="O19" s="253">
        <v>0</v>
      </c>
      <c r="P19" s="180">
        <f t="shared" si="0"/>
        <v>250000</v>
      </c>
      <c r="Q19" s="333">
        <v>250000</v>
      </c>
      <c r="R19" s="180">
        <v>0</v>
      </c>
      <c r="S19" s="180">
        <v>0</v>
      </c>
      <c r="T19" s="258">
        <v>0</v>
      </c>
      <c r="U19" s="334" t="s">
        <v>150</v>
      </c>
      <c r="V19" s="456">
        <v>40</v>
      </c>
      <c r="W19" s="182">
        <v>1</v>
      </c>
      <c r="X19" s="423">
        <v>565</v>
      </c>
      <c r="Y19" s="182" t="s">
        <v>41</v>
      </c>
      <c r="Z19" s="380" t="s">
        <v>121</v>
      </c>
      <c r="AA19" s="379"/>
      <c r="AB19" s="170" t="s">
        <v>156</v>
      </c>
      <c r="AC19" s="365"/>
      <c r="AD19" s="463"/>
      <c r="AE19" s="463"/>
      <c r="AF19" s="101"/>
    </row>
    <row r="20" spans="2:32" s="36" customFormat="1" ht="39.950000000000003" customHeight="1" x14ac:dyDescent="0.2">
      <c r="B20" s="170" t="s">
        <v>275</v>
      </c>
      <c r="C20" s="732" t="s">
        <v>272</v>
      </c>
      <c r="D20" s="733"/>
      <c r="E20" s="733"/>
      <c r="F20" s="734"/>
      <c r="G20" s="405" t="s">
        <v>93</v>
      </c>
      <c r="H20" s="178" t="s">
        <v>133</v>
      </c>
      <c r="I20" s="190" t="s">
        <v>99</v>
      </c>
      <c r="J20" s="190" t="s">
        <v>132</v>
      </c>
      <c r="K20" s="378" t="s">
        <v>82</v>
      </c>
      <c r="L20" s="496" t="s">
        <v>117</v>
      </c>
      <c r="M20" s="841" t="s">
        <v>387</v>
      </c>
      <c r="N20" s="333">
        <f t="shared" si="2"/>
        <v>300000</v>
      </c>
      <c r="O20" s="253"/>
      <c r="P20" s="252">
        <f t="shared" si="0"/>
        <v>300000</v>
      </c>
      <c r="Q20" s="333">
        <v>300000</v>
      </c>
      <c r="R20" s="180">
        <v>0</v>
      </c>
      <c r="S20" s="180">
        <v>0</v>
      </c>
      <c r="T20" s="258">
        <v>0</v>
      </c>
      <c r="U20" s="334" t="s">
        <v>150</v>
      </c>
      <c r="V20" s="456"/>
      <c r="W20" s="182">
        <v>1</v>
      </c>
      <c r="X20" s="653"/>
      <c r="Y20" s="182" t="s">
        <v>41</v>
      </c>
      <c r="Z20" s="380" t="s">
        <v>121</v>
      </c>
      <c r="AA20" s="379"/>
      <c r="AB20" s="170" t="s">
        <v>156</v>
      </c>
      <c r="AC20" s="654"/>
      <c r="AD20" s="463"/>
      <c r="AE20" s="463"/>
      <c r="AF20" s="101"/>
    </row>
    <row r="21" spans="2:32" s="36" customFormat="1" ht="39.950000000000003" customHeight="1" x14ac:dyDescent="0.2">
      <c r="B21" s="170" t="s">
        <v>276</v>
      </c>
      <c r="C21" s="732" t="s">
        <v>284</v>
      </c>
      <c r="D21" s="733"/>
      <c r="E21" s="733"/>
      <c r="F21" s="734"/>
      <c r="G21" s="405" t="s">
        <v>93</v>
      </c>
      <c r="H21" s="178" t="s">
        <v>133</v>
      </c>
      <c r="I21" s="190" t="s">
        <v>99</v>
      </c>
      <c r="J21" s="190" t="s">
        <v>132</v>
      </c>
      <c r="K21" s="378" t="s">
        <v>82</v>
      </c>
      <c r="L21" s="496" t="s">
        <v>302</v>
      </c>
      <c r="M21" s="841" t="s">
        <v>401</v>
      </c>
      <c r="N21" s="333">
        <f t="shared" ref="N21:N24" si="3">P21</f>
        <v>300000</v>
      </c>
      <c r="O21" s="253">
        <v>0</v>
      </c>
      <c r="P21" s="180">
        <f t="shared" ref="P21:P24" si="4">Q21+R21+S21+T21</f>
        <v>300000</v>
      </c>
      <c r="Q21" s="333">
        <v>300000</v>
      </c>
      <c r="R21" s="180">
        <v>0</v>
      </c>
      <c r="S21" s="180">
        <v>0</v>
      </c>
      <c r="T21" s="258">
        <v>0</v>
      </c>
      <c r="U21" s="334" t="s">
        <v>150</v>
      </c>
      <c r="V21" s="456"/>
      <c r="W21" s="182">
        <v>1</v>
      </c>
      <c r="X21" s="653"/>
      <c r="Y21" s="182" t="s">
        <v>41</v>
      </c>
      <c r="Z21" s="380" t="s">
        <v>121</v>
      </c>
      <c r="AA21" s="379"/>
      <c r="AB21" s="170" t="s">
        <v>156</v>
      </c>
      <c r="AC21" s="654"/>
      <c r="AD21" s="463"/>
      <c r="AE21" s="463"/>
      <c r="AF21" s="101"/>
    </row>
    <row r="22" spans="2:32" s="36" customFormat="1" ht="39.950000000000003" customHeight="1" x14ac:dyDescent="0.2">
      <c r="B22" s="170" t="s">
        <v>318</v>
      </c>
      <c r="C22" s="732" t="s">
        <v>272</v>
      </c>
      <c r="D22" s="733"/>
      <c r="E22" s="733"/>
      <c r="F22" s="734"/>
      <c r="G22" s="405" t="s">
        <v>93</v>
      </c>
      <c r="H22" s="178" t="s">
        <v>133</v>
      </c>
      <c r="I22" s="190" t="s">
        <v>99</v>
      </c>
      <c r="J22" s="190" t="s">
        <v>132</v>
      </c>
      <c r="K22" s="378" t="s">
        <v>82</v>
      </c>
      <c r="L22" s="496" t="s">
        <v>273</v>
      </c>
      <c r="M22" s="841" t="s">
        <v>402</v>
      </c>
      <c r="N22" s="333">
        <f t="shared" si="3"/>
        <v>250000</v>
      </c>
      <c r="O22" s="253"/>
      <c r="P22" s="252">
        <f t="shared" si="4"/>
        <v>250000</v>
      </c>
      <c r="Q22" s="333">
        <v>250000</v>
      </c>
      <c r="R22" s="180">
        <v>0</v>
      </c>
      <c r="S22" s="180">
        <v>0</v>
      </c>
      <c r="T22" s="258">
        <v>0</v>
      </c>
      <c r="U22" s="334" t="s">
        <v>150</v>
      </c>
      <c r="V22" s="456"/>
      <c r="W22" s="182">
        <v>1</v>
      </c>
      <c r="X22" s="653"/>
      <c r="Y22" s="182" t="s">
        <v>41</v>
      </c>
      <c r="Z22" s="380" t="s">
        <v>121</v>
      </c>
      <c r="AA22" s="379"/>
      <c r="AB22" s="170" t="s">
        <v>156</v>
      </c>
      <c r="AC22" s="654"/>
      <c r="AD22" s="463"/>
      <c r="AE22" s="463"/>
      <c r="AF22" s="101"/>
    </row>
    <row r="23" spans="2:32" s="36" customFormat="1" ht="39.950000000000003" customHeight="1" x14ac:dyDescent="0.2">
      <c r="B23" s="170" t="s">
        <v>319</v>
      </c>
      <c r="C23" s="732" t="s">
        <v>285</v>
      </c>
      <c r="D23" s="733"/>
      <c r="E23" s="733"/>
      <c r="F23" s="734"/>
      <c r="G23" s="405" t="s">
        <v>93</v>
      </c>
      <c r="H23" s="178" t="s">
        <v>133</v>
      </c>
      <c r="I23" s="190" t="s">
        <v>99</v>
      </c>
      <c r="J23" s="190" t="s">
        <v>132</v>
      </c>
      <c r="K23" s="378" t="s">
        <v>82</v>
      </c>
      <c r="L23" s="496" t="s">
        <v>140</v>
      </c>
      <c r="M23" s="841">
        <v>220020001</v>
      </c>
      <c r="N23" s="333">
        <f t="shared" si="3"/>
        <v>350000</v>
      </c>
      <c r="O23" s="253"/>
      <c r="P23" s="252">
        <f t="shared" si="4"/>
        <v>350000</v>
      </c>
      <c r="Q23" s="333">
        <v>350000</v>
      </c>
      <c r="R23" s="180">
        <v>0</v>
      </c>
      <c r="S23" s="180">
        <v>0</v>
      </c>
      <c r="T23" s="258">
        <v>0</v>
      </c>
      <c r="U23" s="334" t="s">
        <v>150</v>
      </c>
      <c r="V23" s="456"/>
      <c r="W23" s="182">
        <v>1</v>
      </c>
      <c r="X23" s="653"/>
      <c r="Y23" s="182" t="s">
        <v>41</v>
      </c>
      <c r="Z23" s="380" t="s">
        <v>121</v>
      </c>
      <c r="AA23" s="379"/>
      <c r="AB23" s="170" t="s">
        <v>156</v>
      </c>
      <c r="AC23" s="654"/>
      <c r="AD23" s="463"/>
      <c r="AE23" s="463"/>
      <c r="AF23" s="101"/>
    </row>
    <row r="24" spans="2:32" s="36" customFormat="1" ht="39.950000000000003" customHeight="1" x14ac:dyDescent="0.2">
      <c r="B24" s="170" t="s">
        <v>320</v>
      </c>
      <c r="C24" s="732" t="s">
        <v>316</v>
      </c>
      <c r="D24" s="733"/>
      <c r="E24" s="733"/>
      <c r="F24" s="734"/>
      <c r="G24" s="405" t="s">
        <v>93</v>
      </c>
      <c r="H24" s="178" t="s">
        <v>133</v>
      </c>
      <c r="I24" s="190" t="s">
        <v>99</v>
      </c>
      <c r="J24" s="190" t="s">
        <v>132</v>
      </c>
      <c r="K24" s="378" t="s">
        <v>82</v>
      </c>
      <c r="L24" s="496" t="s">
        <v>167</v>
      </c>
      <c r="M24" s="841" t="s">
        <v>395</v>
      </c>
      <c r="N24" s="333">
        <f t="shared" si="3"/>
        <v>500000</v>
      </c>
      <c r="O24" s="253"/>
      <c r="P24" s="252">
        <f t="shared" si="4"/>
        <v>500000</v>
      </c>
      <c r="Q24" s="333">
        <v>500000</v>
      </c>
      <c r="R24" s="180">
        <v>0</v>
      </c>
      <c r="S24" s="180">
        <v>0</v>
      </c>
      <c r="T24" s="258">
        <v>0</v>
      </c>
      <c r="U24" s="334" t="s">
        <v>150</v>
      </c>
      <c r="V24" s="456"/>
      <c r="W24" s="182">
        <v>1</v>
      </c>
      <c r="X24" s="653"/>
      <c r="Y24" s="182" t="s">
        <v>41</v>
      </c>
      <c r="Z24" s="380" t="s">
        <v>121</v>
      </c>
      <c r="AA24" s="379"/>
      <c r="AB24" s="170" t="s">
        <v>156</v>
      </c>
      <c r="AC24" s="654"/>
      <c r="AD24" s="463"/>
      <c r="AE24" s="463"/>
      <c r="AF24" s="101"/>
    </row>
    <row r="25" spans="2:32" s="36" customFormat="1" ht="39.950000000000003" customHeight="1" x14ac:dyDescent="0.2">
      <c r="B25" s="170" t="s">
        <v>321</v>
      </c>
      <c r="C25" s="732" t="s">
        <v>284</v>
      </c>
      <c r="D25" s="733"/>
      <c r="E25" s="733"/>
      <c r="F25" s="734"/>
      <c r="G25" s="405" t="s">
        <v>93</v>
      </c>
      <c r="H25" s="178" t="s">
        <v>133</v>
      </c>
      <c r="I25" s="190" t="s">
        <v>99</v>
      </c>
      <c r="J25" s="190" t="s">
        <v>132</v>
      </c>
      <c r="K25" s="378" t="s">
        <v>82</v>
      </c>
      <c r="L25" s="496" t="s">
        <v>256</v>
      </c>
      <c r="M25" s="841" t="s">
        <v>381</v>
      </c>
      <c r="N25" s="333">
        <f t="shared" ref="N25" si="5">P25</f>
        <v>250000</v>
      </c>
      <c r="O25" s="253"/>
      <c r="P25" s="252">
        <f t="shared" ref="P25" si="6">Q25+R25+S25+T25</f>
        <v>250000</v>
      </c>
      <c r="Q25" s="333">
        <v>250000</v>
      </c>
      <c r="R25" s="180">
        <v>0</v>
      </c>
      <c r="S25" s="180">
        <v>0</v>
      </c>
      <c r="T25" s="258">
        <v>0</v>
      </c>
      <c r="U25" s="334" t="s">
        <v>150</v>
      </c>
      <c r="V25" s="456"/>
      <c r="W25" s="182">
        <v>1</v>
      </c>
      <c r="X25" s="653"/>
      <c r="Y25" s="182" t="s">
        <v>41</v>
      </c>
      <c r="Z25" s="380" t="s">
        <v>121</v>
      </c>
      <c r="AA25" s="379"/>
      <c r="AB25" s="170" t="s">
        <v>156</v>
      </c>
      <c r="AC25" s="654"/>
      <c r="AD25" s="463"/>
      <c r="AE25" s="463"/>
      <c r="AF25" s="101"/>
    </row>
    <row r="26" spans="2:32" s="36" customFormat="1" ht="15.75" customHeight="1" thickBot="1" x14ac:dyDescent="0.25">
      <c r="B26" s="364"/>
      <c r="C26" s="729"/>
      <c r="D26" s="730"/>
      <c r="E26" s="730"/>
      <c r="F26" s="731"/>
      <c r="G26" s="393"/>
      <c r="H26" s="394"/>
      <c r="I26" s="394"/>
      <c r="J26" s="394"/>
      <c r="K26" s="395"/>
      <c r="L26" s="396"/>
      <c r="M26" s="397"/>
      <c r="N26" s="398"/>
      <c r="O26" s="399"/>
      <c r="P26" s="257"/>
      <c r="Q26" s="400"/>
      <c r="R26" s="398"/>
      <c r="S26" s="398"/>
      <c r="T26" s="398"/>
      <c r="U26" s="400"/>
      <c r="V26" s="458"/>
      <c r="W26" s="401"/>
      <c r="X26" s="402"/>
      <c r="Y26" s="401"/>
      <c r="Z26" s="402"/>
      <c r="AA26" s="403"/>
      <c r="AB26" s="404"/>
      <c r="AC26" s="101"/>
      <c r="AD26" s="463"/>
      <c r="AE26" s="463"/>
    </row>
    <row r="27" spans="2:32" ht="13.5" thickBot="1" x14ac:dyDescent="0.25">
      <c r="M27" s="153"/>
      <c r="N27" s="13">
        <f>SUM(N15:N26)</f>
        <v>6500000</v>
      </c>
      <c r="O27" s="137"/>
      <c r="P27" s="13">
        <f>SUM(P15:P26)</f>
        <v>6500000</v>
      </c>
      <c r="Q27" s="13">
        <f>SUM(Q15:Q26)</f>
        <v>6500000</v>
      </c>
      <c r="R27" s="13">
        <f>SUM(R15:R26)</f>
        <v>0</v>
      </c>
      <c r="S27" s="13">
        <f>SUM(S15:S26)</f>
        <v>0</v>
      </c>
      <c r="T27" s="13">
        <f>SUM(T15:T26)</f>
        <v>0</v>
      </c>
    </row>
    <row r="28" spans="2:32" ht="52.5" customHeight="1" x14ac:dyDescent="0.2"/>
    <row r="29" spans="2:32" x14ac:dyDescent="0.2">
      <c r="W29" s="687" t="s">
        <v>105</v>
      </c>
      <c r="X29" s="687"/>
      <c r="Y29" s="687"/>
      <c r="Z29" s="687"/>
      <c r="AA29" s="687"/>
      <c r="AB29" s="687"/>
    </row>
    <row r="30" spans="2:32" x14ac:dyDescent="0.2">
      <c r="W30" s="688" t="s">
        <v>16</v>
      </c>
      <c r="X30" s="688"/>
      <c r="Y30" s="688"/>
      <c r="Z30" s="688"/>
      <c r="AA30" s="688"/>
      <c r="AB30" s="688"/>
    </row>
  </sheetData>
  <mergeCells count="39">
    <mergeCell ref="U11:W11"/>
    <mergeCell ref="K11:K12"/>
    <mergeCell ref="O11:O12"/>
    <mergeCell ref="P11:S11"/>
    <mergeCell ref="Y11:Y12"/>
    <mergeCell ref="U6:X6"/>
    <mergeCell ref="L9:R9"/>
    <mergeCell ref="L5:R6"/>
    <mergeCell ref="L7:Q7"/>
    <mergeCell ref="L8:Q8"/>
    <mergeCell ref="C21:F21"/>
    <mergeCell ref="C22:F22"/>
    <mergeCell ref="C25:F25"/>
    <mergeCell ref="C23:F23"/>
    <mergeCell ref="C20:F20"/>
    <mergeCell ref="C24:F24"/>
    <mergeCell ref="L3:Q3"/>
    <mergeCell ref="L4:Q4"/>
    <mergeCell ref="N11:N12"/>
    <mergeCell ref="C19:F19"/>
    <mergeCell ref="C16:F16"/>
    <mergeCell ref="I11:I12"/>
    <mergeCell ref="C17:F17"/>
    <mergeCell ref="W29:AB29"/>
    <mergeCell ref="W30:AB30"/>
    <mergeCell ref="B11:B12"/>
    <mergeCell ref="J11:J12"/>
    <mergeCell ref="C11:F12"/>
    <mergeCell ref="AA11:AB11"/>
    <mergeCell ref="X11:X12"/>
    <mergeCell ref="M11:M12"/>
    <mergeCell ref="C26:F26"/>
    <mergeCell ref="L11:L12"/>
    <mergeCell ref="C15:F15"/>
    <mergeCell ref="H11:H12"/>
    <mergeCell ref="G11:G12"/>
    <mergeCell ref="C14:F14"/>
    <mergeCell ref="C18:F18"/>
    <mergeCell ref="Z11:Z12"/>
  </mergeCells>
  <phoneticPr fontId="0" type="noConversion"/>
  <printOptions horizontalCentered="1"/>
  <pageMargins left="0" right="0" top="0" bottom="0" header="0" footer="0"/>
  <pageSetup paperSize="5" scale="63"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view="pageBreakPreview" topLeftCell="A16" zoomScaleSheetLayoutView="100" workbookViewId="0">
      <selection activeCell="L24" sqref="L24"/>
    </sheetView>
  </sheetViews>
  <sheetFormatPr baseColWidth="10" defaultRowHeight="12.75" x14ac:dyDescent="0.2"/>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3.85546875" style="35" customWidth="1"/>
    <col min="13" max="13" width="10.28515625" style="35" bestFit="1"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7.42578125" style="35" customWidth="1"/>
    <col min="24"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0" ht="12" customHeight="1" thickBot="1" x14ac:dyDescent="0.25"/>
    <row r="2" spans="1:30" x14ac:dyDescent="0.2">
      <c r="B2" s="90"/>
      <c r="C2" s="91"/>
      <c r="D2" s="91"/>
      <c r="E2" s="91"/>
      <c r="F2" s="91"/>
      <c r="G2" s="91"/>
      <c r="H2" s="91"/>
      <c r="I2" s="91"/>
      <c r="J2" s="91"/>
      <c r="K2" s="91"/>
      <c r="L2" s="91"/>
      <c r="M2" s="91"/>
      <c r="N2" s="91"/>
      <c r="O2" s="91"/>
      <c r="P2" s="91"/>
      <c r="Q2" s="91"/>
      <c r="R2" s="91"/>
      <c r="S2" s="91"/>
      <c r="T2" s="91"/>
      <c r="U2" s="91"/>
      <c r="V2" s="91"/>
      <c r="W2" s="91"/>
      <c r="X2" s="91"/>
      <c r="Y2" s="91"/>
      <c r="Z2" s="91"/>
      <c r="AA2" s="92"/>
    </row>
    <row r="3" spans="1:30" ht="15.75" x14ac:dyDescent="0.25">
      <c r="A3" s="94"/>
      <c r="C3" s="117"/>
      <c r="D3" s="120" t="s">
        <v>70</v>
      </c>
      <c r="F3" s="15"/>
      <c r="G3" s="40"/>
      <c r="H3" s="117"/>
      <c r="I3" s="117"/>
      <c r="J3" s="117"/>
      <c r="K3" s="117"/>
      <c r="L3" s="700" t="s">
        <v>23</v>
      </c>
      <c r="M3" s="700"/>
      <c r="N3" s="700"/>
      <c r="O3" s="700"/>
      <c r="P3" s="700"/>
      <c r="Q3" s="700"/>
      <c r="R3" s="117"/>
      <c r="S3" s="117"/>
      <c r="U3" s="109" t="s">
        <v>48</v>
      </c>
      <c r="V3" s="15" t="s">
        <v>80</v>
      </c>
      <c r="W3" s="117"/>
      <c r="X3" s="117"/>
      <c r="Y3" s="117"/>
      <c r="Z3" s="117"/>
      <c r="AA3" s="118"/>
    </row>
    <row r="4" spans="1:30" ht="15.75" x14ac:dyDescent="0.25">
      <c r="A4" s="94"/>
      <c r="C4" s="117"/>
      <c r="D4" s="320" t="s">
        <v>47</v>
      </c>
      <c r="E4" s="15"/>
      <c r="F4" s="15"/>
      <c r="G4" s="22"/>
      <c r="H4" s="117"/>
      <c r="I4" s="117"/>
      <c r="J4" s="117"/>
      <c r="K4" s="117"/>
      <c r="L4" s="700" t="s">
        <v>24</v>
      </c>
      <c r="M4" s="700"/>
      <c r="N4" s="700"/>
      <c r="O4" s="700"/>
      <c r="P4" s="700"/>
      <c r="Q4" s="700"/>
      <c r="R4" s="117"/>
      <c r="S4" s="117"/>
      <c r="T4" s="117"/>
      <c r="U4" s="117"/>
      <c r="V4" s="117"/>
      <c r="W4" s="117"/>
      <c r="X4" s="117"/>
      <c r="Y4" s="117"/>
      <c r="Z4" s="117"/>
      <c r="AA4" s="118"/>
    </row>
    <row r="5" spans="1:30" x14ac:dyDescent="0.2">
      <c r="A5" s="94"/>
      <c r="C5" s="95"/>
      <c r="D5" s="320" t="s">
        <v>52</v>
      </c>
      <c r="E5" s="15"/>
      <c r="F5" s="320"/>
      <c r="G5" s="320"/>
      <c r="H5" s="95"/>
      <c r="I5" s="95"/>
      <c r="J5" s="95"/>
      <c r="K5" s="95"/>
      <c r="L5" s="697" t="s">
        <v>69</v>
      </c>
      <c r="M5" s="697"/>
      <c r="N5" s="697"/>
      <c r="O5" s="697"/>
      <c r="P5" s="697"/>
      <c r="Q5" s="697"/>
      <c r="R5" s="697"/>
      <c r="S5" s="95"/>
      <c r="T5" s="95"/>
      <c r="U5" s="95"/>
      <c r="V5" s="95"/>
      <c r="W5" s="95"/>
      <c r="X5" s="95"/>
      <c r="Y5" s="95"/>
      <c r="Z5" s="95"/>
      <c r="AA5" s="119"/>
    </row>
    <row r="6" spans="1:30" x14ac:dyDescent="0.2">
      <c r="B6" s="16"/>
      <c r="D6" s="320" t="s">
        <v>51</v>
      </c>
      <c r="E6" s="320" t="s">
        <v>346</v>
      </c>
      <c r="F6" s="15"/>
      <c r="G6" s="40"/>
      <c r="H6" s="40"/>
      <c r="I6" s="40"/>
      <c r="J6" s="40"/>
      <c r="K6" s="40"/>
      <c r="L6" s="697"/>
      <c r="M6" s="697"/>
      <c r="N6" s="697"/>
      <c r="O6" s="697"/>
      <c r="P6" s="697"/>
      <c r="Q6" s="697"/>
      <c r="R6" s="697"/>
      <c r="S6" s="23"/>
      <c r="T6" s="690" t="s">
        <v>33</v>
      </c>
      <c r="U6" s="690"/>
      <c r="V6" s="690"/>
      <c r="W6" s="690"/>
      <c r="X6" s="40"/>
      <c r="Y6" s="40"/>
      <c r="Z6" s="40"/>
      <c r="AA6" s="94"/>
    </row>
    <row r="7" spans="1:30" x14ac:dyDescent="0.2">
      <c r="B7" s="16"/>
      <c r="D7" s="320" t="s">
        <v>57</v>
      </c>
      <c r="F7" s="15"/>
      <c r="G7" s="40"/>
      <c r="H7" s="22"/>
      <c r="I7" s="22"/>
      <c r="J7" s="22"/>
      <c r="K7" s="22"/>
      <c r="L7" s="696" t="s">
        <v>50</v>
      </c>
      <c r="M7" s="696"/>
      <c r="N7" s="696"/>
      <c r="O7" s="696"/>
      <c r="P7" s="696"/>
      <c r="Q7" s="696"/>
      <c r="R7" s="22"/>
      <c r="S7" s="22"/>
      <c r="T7" s="25" t="s">
        <v>37</v>
      </c>
      <c r="U7" s="24" t="s">
        <v>38</v>
      </c>
      <c r="W7" s="40"/>
      <c r="X7" s="40"/>
      <c r="Y7" s="40"/>
      <c r="Z7" s="40"/>
      <c r="AA7" s="94"/>
    </row>
    <row r="8" spans="1:30" x14ac:dyDescent="0.2">
      <c r="B8" s="16"/>
      <c r="D8" s="320" t="s">
        <v>58</v>
      </c>
      <c r="E8" s="15"/>
      <c r="F8" s="15"/>
      <c r="G8" s="40"/>
      <c r="H8" s="95"/>
      <c r="I8" s="95"/>
      <c r="J8" s="95"/>
      <c r="K8" s="95"/>
      <c r="L8" s="694" t="s">
        <v>283</v>
      </c>
      <c r="M8" s="694"/>
      <c r="N8" s="694"/>
      <c r="O8" s="694"/>
      <c r="P8" s="694"/>
      <c r="Q8" s="694"/>
      <c r="S8" s="23"/>
      <c r="T8" s="25" t="s">
        <v>35</v>
      </c>
      <c r="U8" s="24" t="s">
        <v>39</v>
      </c>
      <c r="W8" s="23"/>
      <c r="X8" s="23"/>
      <c r="Y8" s="40"/>
      <c r="Z8" s="40"/>
      <c r="AA8" s="94"/>
    </row>
    <row r="9" spans="1:30" ht="13.5" thickBot="1" x14ac:dyDescent="0.25">
      <c r="B9" s="16"/>
      <c r="H9" s="40"/>
      <c r="I9" s="40"/>
      <c r="J9" s="40"/>
      <c r="K9" s="40"/>
      <c r="L9" s="695" t="s">
        <v>22</v>
      </c>
      <c r="M9" s="695"/>
      <c r="N9" s="695"/>
      <c r="O9" s="695"/>
      <c r="P9" s="695"/>
      <c r="Q9" s="695"/>
      <c r="R9" s="695"/>
      <c r="S9" s="40"/>
      <c r="T9" s="40"/>
      <c r="U9" s="40"/>
      <c r="V9" s="40"/>
      <c r="X9" s="25" t="s">
        <v>25</v>
      </c>
      <c r="Y9" s="110">
        <v>5</v>
      </c>
      <c r="Z9" s="110" t="s">
        <v>26</v>
      </c>
      <c r="AA9" s="121">
        <v>13</v>
      </c>
    </row>
    <row r="10" spans="1:30"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115"/>
      <c r="X10" s="115"/>
      <c r="Y10" s="115"/>
      <c r="Z10" s="115"/>
      <c r="AA10" s="115"/>
    </row>
    <row r="11" spans="1:30"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689" t="s">
        <v>7</v>
      </c>
      <c r="U11" s="689"/>
      <c r="V11" s="689"/>
      <c r="W11" s="689" t="s">
        <v>8</v>
      </c>
      <c r="X11" s="689" t="s">
        <v>31</v>
      </c>
      <c r="Y11" s="689" t="s">
        <v>97</v>
      </c>
      <c r="Z11" s="689" t="s">
        <v>43</v>
      </c>
      <c r="AA11" s="689"/>
    </row>
    <row r="12" spans="1:30" s="7" customFormat="1" ht="27.75" thickBot="1" x14ac:dyDescent="0.25">
      <c r="B12" s="689"/>
      <c r="C12" s="689"/>
      <c r="D12" s="689"/>
      <c r="E12" s="689"/>
      <c r="F12" s="689"/>
      <c r="G12" s="689"/>
      <c r="H12" s="689"/>
      <c r="I12" s="689"/>
      <c r="J12" s="689"/>
      <c r="K12" s="689"/>
      <c r="L12" s="689"/>
      <c r="M12" s="699"/>
      <c r="N12" s="689"/>
      <c r="O12" s="689"/>
      <c r="P12" s="318" t="s">
        <v>11</v>
      </c>
      <c r="Q12" s="318" t="s">
        <v>103</v>
      </c>
      <c r="R12" s="318" t="s">
        <v>44</v>
      </c>
      <c r="S12" s="318" t="s">
        <v>45</v>
      </c>
      <c r="T12" s="318" t="s">
        <v>12</v>
      </c>
      <c r="U12" s="318" t="s">
        <v>13</v>
      </c>
      <c r="V12" s="318" t="s">
        <v>118</v>
      </c>
      <c r="W12" s="689"/>
      <c r="X12" s="689"/>
      <c r="Y12" s="689"/>
      <c r="Z12" s="114" t="s">
        <v>36</v>
      </c>
      <c r="AA12" s="114" t="s">
        <v>34</v>
      </c>
    </row>
    <row r="13" spans="1:30"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0" ht="20.100000000000001" customHeight="1" x14ac:dyDescent="0.2">
      <c r="B14" s="65"/>
      <c r="C14" s="701" t="s">
        <v>108</v>
      </c>
      <c r="D14" s="701"/>
      <c r="E14" s="701"/>
      <c r="F14" s="701"/>
      <c r="G14" s="3"/>
      <c r="H14" s="3"/>
      <c r="I14" s="6"/>
      <c r="J14" s="6"/>
      <c r="K14" s="383"/>
      <c r="L14" s="325"/>
      <c r="M14" s="3"/>
      <c r="N14" s="10"/>
      <c r="O14" s="20"/>
      <c r="P14" s="10"/>
      <c r="Q14" s="10"/>
      <c r="R14" s="2"/>
      <c r="S14" s="2"/>
      <c r="T14" s="44"/>
      <c r="U14" s="48"/>
      <c r="V14" s="45"/>
      <c r="W14" s="46"/>
      <c r="X14" s="45"/>
      <c r="Y14" s="149"/>
      <c r="Z14" s="149"/>
      <c r="AA14" s="65"/>
      <c r="AB14" s="40"/>
      <c r="AC14" s="40"/>
      <c r="AD14" s="40"/>
    </row>
    <row r="15" spans="1:30" s="36" customFormat="1" ht="39.950000000000003" customHeight="1" x14ac:dyDescent="0.2">
      <c r="B15" s="170" t="s">
        <v>187</v>
      </c>
      <c r="C15" s="738" t="s">
        <v>158</v>
      </c>
      <c r="D15" s="739"/>
      <c r="E15" s="739"/>
      <c r="F15" s="740"/>
      <c r="G15" s="177" t="s">
        <v>29</v>
      </c>
      <c r="H15" s="178" t="s">
        <v>134</v>
      </c>
      <c r="I15" s="185" t="s">
        <v>78</v>
      </c>
      <c r="J15" s="178" t="s">
        <v>87</v>
      </c>
      <c r="K15" s="378" t="s">
        <v>82</v>
      </c>
      <c r="L15" s="384" t="s">
        <v>169</v>
      </c>
      <c r="M15" s="842" t="s">
        <v>403</v>
      </c>
      <c r="N15" s="180">
        <f t="shared" ref="N15:N18" si="0">P15</f>
        <v>600000</v>
      </c>
      <c r="O15" s="181">
        <v>0</v>
      </c>
      <c r="P15" s="180">
        <f>Q15+R15+S15</f>
        <v>600000</v>
      </c>
      <c r="Q15" s="334">
        <v>600000</v>
      </c>
      <c r="R15" s="180">
        <v>0</v>
      </c>
      <c r="S15" s="180">
        <v>0</v>
      </c>
      <c r="T15" s="303" t="s">
        <v>151</v>
      </c>
      <c r="U15" s="269">
        <v>1</v>
      </c>
      <c r="V15" s="182">
        <v>1</v>
      </c>
      <c r="W15" s="373">
        <v>137</v>
      </c>
      <c r="X15" s="182" t="s">
        <v>41</v>
      </c>
      <c r="Y15" s="373" t="s">
        <v>126</v>
      </c>
      <c r="Z15" s="497"/>
      <c r="AA15" s="170" t="s">
        <v>156</v>
      </c>
      <c r="AB15" s="101"/>
      <c r="AC15" s="463"/>
      <c r="AD15" s="463"/>
    </row>
    <row r="16" spans="1:30" s="36" customFormat="1" ht="39.950000000000003" customHeight="1" x14ac:dyDescent="0.2">
      <c r="B16" s="170" t="s">
        <v>188</v>
      </c>
      <c r="C16" s="738" t="s">
        <v>158</v>
      </c>
      <c r="D16" s="739"/>
      <c r="E16" s="739"/>
      <c r="F16" s="740"/>
      <c r="G16" s="177" t="s">
        <v>93</v>
      </c>
      <c r="H16" s="178" t="s">
        <v>134</v>
      </c>
      <c r="I16" s="185" t="s">
        <v>98</v>
      </c>
      <c r="J16" s="178" t="s">
        <v>87</v>
      </c>
      <c r="K16" s="378" t="s">
        <v>82</v>
      </c>
      <c r="L16" s="477" t="s">
        <v>261</v>
      </c>
      <c r="M16" s="842" t="s">
        <v>404</v>
      </c>
      <c r="N16" s="180">
        <f t="shared" si="0"/>
        <v>600000</v>
      </c>
      <c r="O16" s="181">
        <v>0</v>
      </c>
      <c r="P16" s="180">
        <f t="shared" ref="P16:P18" si="1">Q16+R16+S16</f>
        <v>600000</v>
      </c>
      <c r="Q16" s="334">
        <v>600000</v>
      </c>
      <c r="R16" s="180">
        <v>0</v>
      </c>
      <c r="S16" s="180">
        <v>0</v>
      </c>
      <c r="T16" s="303" t="s">
        <v>151</v>
      </c>
      <c r="U16" s="305">
        <v>1</v>
      </c>
      <c r="V16" s="182">
        <v>1</v>
      </c>
      <c r="W16" s="373">
        <v>228</v>
      </c>
      <c r="X16" s="182" t="s">
        <v>41</v>
      </c>
      <c r="Y16" s="373" t="s">
        <v>126</v>
      </c>
      <c r="Z16" s="497" t="s">
        <v>156</v>
      </c>
      <c r="AA16" s="170"/>
      <c r="AB16" s="101"/>
      <c r="AC16" s="463"/>
      <c r="AD16" s="463"/>
    </row>
    <row r="17" spans="2:30" s="36" customFormat="1" ht="39.950000000000003" customHeight="1" x14ac:dyDescent="0.2">
      <c r="B17" s="170" t="s">
        <v>189</v>
      </c>
      <c r="C17" s="738" t="s">
        <v>158</v>
      </c>
      <c r="D17" s="739"/>
      <c r="E17" s="739"/>
      <c r="F17" s="740"/>
      <c r="G17" s="177" t="s">
        <v>93</v>
      </c>
      <c r="H17" s="178" t="s">
        <v>134</v>
      </c>
      <c r="I17" s="185" t="s">
        <v>98</v>
      </c>
      <c r="J17" s="178" t="s">
        <v>87</v>
      </c>
      <c r="K17" s="378" t="s">
        <v>82</v>
      </c>
      <c r="L17" s="384" t="s">
        <v>273</v>
      </c>
      <c r="M17" s="842" t="s">
        <v>402</v>
      </c>
      <c r="N17" s="180">
        <f t="shared" ref="N17" si="2">P17</f>
        <v>600000</v>
      </c>
      <c r="O17" s="181">
        <v>0</v>
      </c>
      <c r="P17" s="180">
        <f t="shared" ref="P17" si="3">Q17+R17+S17</f>
        <v>600000</v>
      </c>
      <c r="Q17" s="334">
        <v>600000</v>
      </c>
      <c r="R17" s="180">
        <v>0</v>
      </c>
      <c r="S17" s="180">
        <v>0</v>
      </c>
      <c r="T17" s="303"/>
      <c r="U17" s="656"/>
      <c r="V17" s="430"/>
      <c r="W17" s="373"/>
      <c r="X17" s="430"/>
      <c r="Y17" s="373"/>
      <c r="Z17" s="380"/>
      <c r="AA17" s="241"/>
      <c r="AB17" s="101"/>
      <c r="AC17" s="463"/>
      <c r="AD17" s="463"/>
    </row>
    <row r="18" spans="2:30" s="97" customFormat="1" ht="53.25" customHeight="1" x14ac:dyDescent="0.2">
      <c r="B18" s="170" t="s">
        <v>322</v>
      </c>
      <c r="C18" s="741" t="s">
        <v>159</v>
      </c>
      <c r="D18" s="742"/>
      <c r="E18" s="742"/>
      <c r="F18" s="743"/>
      <c r="G18" s="177" t="s">
        <v>29</v>
      </c>
      <c r="H18" s="178" t="s">
        <v>134</v>
      </c>
      <c r="I18" s="185" t="s">
        <v>92</v>
      </c>
      <c r="J18" s="178" t="s">
        <v>87</v>
      </c>
      <c r="K18" s="378" t="s">
        <v>82</v>
      </c>
      <c r="L18" s="477" t="s">
        <v>335</v>
      </c>
      <c r="M18" s="842">
        <v>220020001</v>
      </c>
      <c r="N18" s="180">
        <f t="shared" si="0"/>
        <v>450000</v>
      </c>
      <c r="O18" s="186">
        <v>0</v>
      </c>
      <c r="P18" s="180">
        <f t="shared" si="1"/>
        <v>450000</v>
      </c>
      <c r="Q18" s="334">
        <v>450000</v>
      </c>
      <c r="R18" s="180">
        <v>0</v>
      </c>
      <c r="S18" s="180">
        <v>0</v>
      </c>
      <c r="T18" s="303" t="s">
        <v>92</v>
      </c>
      <c r="U18" s="304">
        <v>1</v>
      </c>
      <c r="V18" s="187">
        <v>1</v>
      </c>
      <c r="W18" s="373">
        <v>92</v>
      </c>
      <c r="X18" s="187" t="s">
        <v>41</v>
      </c>
      <c r="Y18" s="373" t="s">
        <v>126</v>
      </c>
      <c r="Z18" s="188"/>
      <c r="AA18" s="189" t="s">
        <v>156</v>
      </c>
      <c r="AB18" s="311"/>
      <c r="AC18" s="463"/>
      <c r="AD18" s="463"/>
    </row>
    <row r="19" spans="2:30" s="97" customFormat="1" ht="53.25" customHeight="1" x14ac:dyDescent="0.2">
      <c r="B19" s="170" t="s">
        <v>323</v>
      </c>
      <c r="C19" s="738" t="s">
        <v>301</v>
      </c>
      <c r="D19" s="739"/>
      <c r="E19" s="739"/>
      <c r="F19" s="740"/>
      <c r="G19" s="177" t="s">
        <v>29</v>
      </c>
      <c r="H19" s="178" t="s">
        <v>134</v>
      </c>
      <c r="I19" s="185" t="s">
        <v>92</v>
      </c>
      <c r="J19" s="178" t="s">
        <v>87</v>
      </c>
      <c r="K19" s="378" t="s">
        <v>82</v>
      </c>
      <c r="L19" s="477" t="s">
        <v>328</v>
      </c>
      <c r="M19" s="842" t="s">
        <v>405</v>
      </c>
      <c r="N19" s="180">
        <f t="shared" ref="N19" si="4">P19</f>
        <v>250000</v>
      </c>
      <c r="O19" s="186">
        <v>0</v>
      </c>
      <c r="P19" s="180">
        <f t="shared" ref="P19" si="5">Q19+R19+S19</f>
        <v>250000</v>
      </c>
      <c r="Q19" s="334">
        <v>250000</v>
      </c>
      <c r="R19" s="180">
        <v>0</v>
      </c>
      <c r="S19" s="180">
        <v>0</v>
      </c>
      <c r="T19" s="303"/>
      <c r="U19" s="655"/>
      <c r="V19" s="430"/>
      <c r="W19" s="373"/>
      <c r="X19" s="430"/>
      <c r="Y19" s="373"/>
      <c r="Z19" s="193"/>
      <c r="AA19" s="435"/>
      <c r="AB19" s="311"/>
      <c r="AC19" s="463"/>
      <c r="AD19" s="463"/>
    </row>
    <row r="20" spans="2:30" s="97" customFormat="1" ht="31.5" customHeight="1" x14ac:dyDescent="0.2">
      <c r="B20" s="170" t="s">
        <v>324</v>
      </c>
      <c r="C20" s="741" t="s">
        <v>270</v>
      </c>
      <c r="D20" s="742"/>
      <c r="E20" s="742"/>
      <c r="F20" s="743"/>
      <c r="G20" s="177" t="s">
        <v>93</v>
      </c>
      <c r="H20" s="178" t="s">
        <v>134</v>
      </c>
      <c r="I20" s="185" t="s">
        <v>98</v>
      </c>
      <c r="J20" s="178" t="s">
        <v>87</v>
      </c>
      <c r="K20" s="378" t="s">
        <v>82</v>
      </c>
      <c r="L20" s="477" t="s">
        <v>271</v>
      </c>
      <c r="M20" s="842" t="s">
        <v>406</v>
      </c>
      <c r="N20" s="180">
        <f t="shared" ref="N20:N21" si="6">P20</f>
        <v>250000</v>
      </c>
      <c r="O20" s="186">
        <v>0</v>
      </c>
      <c r="P20" s="180">
        <f t="shared" ref="P20:P21" si="7">Q20+R20+S20</f>
        <v>250000</v>
      </c>
      <c r="Q20" s="334">
        <v>250000</v>
      </c>
      <c r="R20" s="180">
        <v>0</v>
      </c>
      <c r="S20" s="180">
        <v>0</v>
      </c>
      <c r="T20" s="303"/>
      <c r="U20" s="655"/>
      <c r="V20" s="430"/>
      <c r="W20" s="373"/>
      <c r="X20" s="430"/>
      <c r="Y20" s="373"/>
      <c r="Z20" s="193"/>
      <c r="AA20" s="435"/>
      <c r="AB20" s="311"/>
      <c r="AC20" s="463"/>
      <c r="AD20" s="463"/>
    </row>
    <row r="21" spans="2:30" s="97" customFormat="1" ht="31.5" customHeight="1" x14ac:dyDescent="0.2">
      <c r="B21" s="170" t="s">
        <v>332</v>
      </c>
      <c r="C21" s="738" t="s">
        <v>301</v>
      </c>
      <c r="D21" s="739"/>
      <c r="E21" s="739"/>
      <c r="F21" s="740"/>
      <c r="G21" s="177" t="s">
        <v>93</v>
      </c>
      <c r="H21" s="178" t="s">
        <v>134</v>
      </c>
      <c r="I21" s="185" t="s">
        <v>98</v>
      </c>
      <c r="J21" s="178" t="s">
        <v>87</v>
      </c>
      <c r="K21" s="378" t="s">
        <v>82</v>
      </c>
      <c r="L21" s="662" t="s">
        <v>111</v>
      </c>
      <c r="M21" s="842" t="s">
        <v>127</v>
      </c>
      <c r="N21" s="663">
        <f t="shared" si="6"/>
        <v>450000</v>
      </c>
      <c r="O21" s="664">
        <v>0</v>
      </c>
      <c r="P21" s="663">
        <f t="shared" si="7"/>
        <v>450000</v>
      </c>
      <c r="Q21" s="665">
        <v>450000</v>
      </c>
      <c r="R21" s="180">
        <v>0</v>
      </c>
      <c r="S21" s="180">
        <v>0</v>
      </c>
      <c r="T21" s="303"/>
      <c r="U21" s="655"/>
      <c r="V21" s="430"/>
      <c r="W21" s="373"/>
      <c r="X21" s="430"/>
      <c r="Y21" s="373"/>
      <c r="Z21" s="193"/>
      <c r="AA21" s="435"/>
      <c r="AB21" s="311"/>
      <c r="AC21" s="463"/>
      <c r="AD21" s="463"/>
    </row>
    <row r="22" spans="2:30" s="97" customFormat="1" ht="12" customHeight="1" thickBot="1" x14ac:dyDescent="0.25">
      <c r="B22" s="275"/>
      <c r="C22" s="735"/>
      <c r="D22" s="736"/>
      <c r="E22" s="736"/>
      <c r="F22" s="737"/>
      <c r="G22" s="326"/>
      <c r="H22" s="276"/>
      <c r="I22" s="276"/>
      <c r="J22" s="276"/>
      <c r="K22" s="321"/>
      <c r="L22" s="385"/>
      <c r="M22" s="375"/>
      <c r="N22" s="257"/>
      <c r="O22" s="256"/>
      <c r="P22" s="257"/>
      <c r="Q22" s="328"/>
      <c r="R22" s="257"/>
      <c r="S22" s="257"/>
      <c r="T22" s="322"/>
      <c r="U22" s="323"/>
      <c r="V22" s="277"/>
      <c r="W22" s="374"/>
      <c r="X22" s="277"/>
      <c r="Y22" s="374"/>
      <c r="Z22" s="324"/>
      <c r="AA22" s="279"/>
      <c r="AB22" s="311"/>
      <c r="AC22" s="463"/>
      <c r="AD22" s="463"/>
    </row>
    <row r="23" spans="2:30" ht="13.5" thickBot="1" x14ac:dyDescent="0.25">
      <c r="M23" s="153"/>
      <c r="N23" s="13">
        <f>SUM(N15:N22)</f>
        <v>3200000</v>
      </c>
      <c r="O23" s="137"/>
      <c r="P23" s="13">
        <f>SUM(P15:P22)</f>
        <v>3200000</v>
      </c>
      <c r="Q23" s="13">
        <f>SUM(Q15:Q22)</f>
        <v>3200000</v>
      </c>
      <c r="R23" s="13">
        <f>SUM(R15:R22)</f>
        <v>0</v>
      </c>
      <c r="S23" s="13">
        <f>SUM(S15:S22)</f>
        <v>0</v>
      </c>
    </row>
    <row r="24" spans="2:30" ht="61.5" customHeight="1" x14ac:dyDescent="0.2">
      <c r="L24" s="669"/>
    </row>
    <row r="25" spans="2:30" x14ac:dyDescent="0.2">
      <c r="V25" s="687" t="s">
        <v>105</v>
      </c>
      <c r="W25" s="687"/>
      <c r="X25" s="687"/>
      <c r="Y25" s="687"/>
      <c r="Z25" s="687"/>
      <c r="AA25" s="687"/>
    </row>
    <row r="26" spans="2:30" x14ac:dyDescent="0.2">
      <c r="V26" s="688" t="s">
        <v>16</v>
      </c>
      <c r="W26" s="688"/>
      <c r="X26" s="688"/>
      <c r="Y26" s="688"/>
      <c r="Z26" s="688"/>
      <c r="AA26" s="688"/>
    </row>
  </sheetData>
  <mergeCells count="35">
    <mergeCell ref="C22:F22"/>
    <mergeCell ref="C15:F15"/>
    <mergeCell ref="C16:F16"/>
    <mergeCell ref="C18:F18"/>
    <mergeCell ref="C20:F20"/>
    <mergeCell ref="C21:F21"/>
    <mergeCell ref="C17:F17"/>
    <mergeCell ref="C19:F19"/>
    <mergeCell ref="P11:S11"/>
    <mergeCell ref="B11:B12"/>
    <mergeCell ref="C11:F12"/>
    <mergeCell ref="L11:L12"/>
    <mergeCell ref="O11:O12"/>
    <mergeCell ref="G11:G12"/>
    <mergeCell ref="J11:J12"/>
    <mergeCell ref="H11:H12"/>
    <mergeCell ref="I11:I12"/>
    <mergeCell ref="M11:M12"/>
    <mergeCell ref="K11:K12"/>
    <mergeCell ref="V25:AA25"/>
    <mergeCell ref="V26:AA26"/>
    <mergeCell ref="C14:F14"/>
    <mergeCell ref="L3:Q3"/>
    <mergeCell ref="T6:W6"/>
    <mergeCell ref="L7:Q7"/>
    <mergeCell ref="L8:Q8"/>
    <mergeCell ref="L9:R9"/>
    <mergeCell ref="L4:Q4"/>
    <mergeCell ref="L5:R6"/>
    <mergeCell ref="N11:N12"/>
    <mergeCell ref="Y11:Y12"/>
    <mergeCell ref="W11:W12"/>
    <mergeCell ref="Z11:AA11"/>
    <mergeCell ref="X11:X12"/>
    <mergeCell ref="T11:V11"/>
  </mergeCells>
  <phoneticPr fontId="0" type="noConversion"/>
  <printOptions horizontalCentered="1"/>
  <pageMargins left="0" right="0" top="0" bottom="0" header="0" footer="0"/>
  <pageSetup paperSize="5" scale="63"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topLeftCell="C22" zoomScaleNormal="115" zoomScaleSheetLayoutView="100" workbookViewId="0">
      <selection activeCell="N26" sqref="N26"/>
    </sheetView>
  </sheetViews>
  <sheetFormatPr baseColWidth="10" defaultRowHeight="12.75" x14ac:dyDescent="0.2"/>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9.42578125" style="35" customWidth="1"/>
    <col min="12" max="12" width="14.85546875" style="35" customWidth="1"/>
    <col min="13" max="13" width="10.28515625" style="35" bestFit="1" customWidth="1"/>
    <col min="14" max="14" width="13" style="35" customWidth="1"/>
    <col min="15" max="15" width="6.7109375" style="35" customWidth="1"/>
    <col min="16" max="16" width="12.85546875" style="35" customWidth="1"/>
    <col min="17" max="17" width="12.140625" style="35" customWidth="1"/>
    <col min="18" max="18" width="12" style="35" customWidth="1"/>
    <col min="19" max="20" width="12.4257812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x14ac:dyDescent="0.25"/>
    <row r="2" spans="1:31" x14ac:dyDescent="0.2">
      <c r="B2" s="90"/>
      <c r="C2" s="91"/>
      <c r="D2" s="91"/>
      <c r="E2" s="91"/>
      <c r="F2" s="91"/>
      <c r="G2" s="91"/>
      <c r="H2" s="91"/>
      <c r="I2" s="91"/>
      <c r="J2" s="91"/>
      <c r="K2" s="91"/>
      <c r="L2" s="91"/>
      <c r="M2" s="91"/>
      <c r="N2" s="91"/>
      <c r="O2" s="91"/>
      <c r="P2" s="91"/>
      <c r="Q2" s="91"/>
      <c r="R2" s="91"/>
      <c r="S2" s="91"/>
      <c r="T2" s="91"/>
      <c r="U2" s="91"/>
      <c r="V2" s="91"/>
      <c r="W2" s="91"/>
      <c r="X2" s="91"/>
      <c r="Y2" s="91"/>
      <c r="Z2" s="91"/>
      <c r="AA2" s="91"/>
      <c r="AB2" s="92"/>
    </row>
    <row r="3" spans="1:31" ht="15.75" x14ac:dyDescent="0.25">
      <c r="A3" s="94"/>
      <c r="C3" s="117"/>
      <c r="D3" s="120" t="s">
        <v>70</v>
      </c>
      <c r="F3" s="15"/>
      <c r="G3" s="40"/>
      <c r="H3" s="117"/>
      <c r="I3" s="117"/>
      <c r="J3" s="117"/>
      <c r="K3" s="117"/>
      <c r="L3" s="700" t="s">
        <v>23</v>
      </c>
      <c r="M3" s="700"/>
      <c r="N3" s="700"/>
      <c r="O3" s="700"/>
      <c r="P3" s="700"/>
      <c r="Q3" s="700"/>
      <c r="R3" s="117"/>
      <c r="S3" s="117"/>
      <c r="T3" s="117"/>
      <c r="V3" s="109" t="s">
        <v>48</v>
      </c>
      <c r="W3" s="15" t="s">
        <v>135</v>
      </c>
      <c r="X3" s="117"/>
      <c r="Y3" s="117"/>
      <c r="Z3" s="117"/>
      <c r="AA3" s="117"/>
      <c r="AB3" s="118"/>
    </row>
    <row r="4" spans="1:31" ht="15.75" x14ac:dyDescent="0.25">
      <c r="A4" s="94"/>
      <c r="C4" s="117"/>
      <c r="D4" s="320" t="s">
        <v>47</v>
      </c>
      <c r="E4" s="15"/>
      <c r="F4" s="15"/>
      <c r="G4" s="22"/>
      <c r="H4" s="117"/>
      <c r="I4" s="117"/>
      <c r="J4" s="117"/>
      <c r="K4" s="117"/>
      <c r="L4" s="700" t="s">
        <v>24</v>
      </c>
      <c r="M4" s="700"/>
      <c r="N4" s="700"/>
      <c r="O4" s="700"/>
      <c r="P4" s="700"/>
      <c r="Q4" s="700"/>
      <c r="R4" s="117"/>
      <c r="S4" s="117"/>
      <c r="T4" s="117"/>
      <c r="U4" s="117"/>
      <c r="V4" s="117"/>
      <c r="W4" s="117"/>
      <c r="X4" s="117"/>
      <c r="Y4" s="117"/>
      <c r="Z4" s="117"/>
      <c r="AA4" s="117"/>
      <c r="AB4" s="118"/>
    </row>
    <row r="5" spans="1:31" x14ac:dyDescent="0.2">
      <c r="A5" s="94"/>
      <c r="C5" s="95"/>
      <c r="D5" s="320" t="s">
        <v>52</v>
      </c>
      <c r="E5" s="15"/>
      <c r="F5" s="320"/>
      <c r="G5" s="320"/>
      <c r="H5" s="95"/>
      <c r="I5" s="95"/>
      <c r="J5" s="95"/>
      <c r="K5" s="95"/>
      <c r="L5" s="697" t="s">
        <v>69</v>
      </c>
      <c r="M5" s="697"/>
      <c r="N5" s="697"/>
      <c r="O5" s="697"/>
      <c r="P5" s="697"/>
      <c r="Q5" s="697"/>
      <c r="R5" s="697"/>
      <c r="S5" s="95"/>
      <c r="T5" s="95"/>
      <c r="U5" s="95"/>
      <c r="V5" s="95"/>
      <c r="W5" s="95"/>
      <c r="X5" s="95"/>
      <c r="Y5" s="95"/>
      <c r="Z5" s="95"/>
      <c r="AA5" s="95"/>
      <c r="AB5" s="119"/>
    </row>
    <row r="6" spans="1:31" x14ac:dyDescent="0.2">
      <c r="B6" s="16"/>
      <c r="D6" s="320" t="s">
        <v>51</v>
      </c>
      <c r="E6" s="320" t="s">
        <v>346</v>
      </c>
      <c r="F6" s="15"/>
      <c r="G6" s="40"/>
      <c r="H6" s="40"/>
      <c r="I6" s="40"/>
      <c r="J6" s="40"/>
      <c r="K6" s="40"/>
      <c r="L6" s="697"/>
      <c r="M6" s="697"/>
      <c r="N6" s="697"/>
      <c r="O6" s="697"/>
      <c r="P6" s="697"/>
      <c r="Q6" s="697"/>
      <c r="R6" s="697"/>
      <c r="S6" s="23"/>
      <c r="T6" s="23"/>
      <c r="U6" s="690" t="s">
        <v>33</v>
      </c>
      <c r="V6" s="690"/>
      <c r="W6" s="690"/>
      <c r="X6" s="690"/>
      <c r="Y6" s="40"/>
      <c r="Z6" s="40"/>
      <c r="AA6" s="40"/>
      <c r="AB6" s="94"/>
    </row>
    <row r="7" spans="1:31" x14ac:dyDescent="0.2">
      <c r="B7" s="16"/>
      <c r="D7" s="320" t="s">
        <v>57</v>
      </c>
      <c r="F7" s="15"/>
      <c r="G7" s="40"/>
      <c r="H7" s="22"/>
      <c r="I7" s="22"/>
      <c r="J7" s="22"/>
      <c r="K7" s="22"/>
      <c r="L7" s="696" t="s">
        <v>50</v>
      </c>
      <c r="M7" s="696"/>
      <c r="N7" s="696"/>
      <c r="O7" s="696"/>
      <c r="P7" s="696"/>
      <c r="Q7" s="696"/>
      <c r="R7" s="22"/>
      <c r="S7" s="22"/>
      <c r="T7" s="22"/>
      <c r="U7" s="25" t="s">
        <v>37</v>
      </c>
      <c r="V7" s="24" t="s">
        <v>38</v>
      </c>
      <c r="X7" s="40"/>
      <c r="Y7" s="40"/>
      <c r="Z7" s="40"/>
      <c r="AA7" s="40"/>
      <c r="AB7" s="94"/>
    </row>
    <row r="8" spans="1:31" x14ac:dyDescent="0.2">
      <c r="B8" s="16"/>
      <c r="D8" s="320" t="s">
        <v>58</v>
      </c>
      <c r="E8" s="15"/>
      <c r="F8" s="15"/>
      <c r="G8" s="40"/>
      <c r="H8" s="95"/>
      <c r="I8" s="95"/>
      <c r="J8" s="95"/>
      <c r="K8" s="95"/>
      <c r="L8" s="694" t="s">
        <v>283</v>
      </c>
      <c r="M8" s="694"/>
      <c r="N8" s="694"/>
      <c r="O8" s="694"/>
      <c r="P8" s="694"/>
      <c r="Q8" s="694"/>
      <c r="S8" s="23"/>
      <c r="T8" s="23"/>
      <c r="U8" s="25" t="s">
        <v>35</v>
      </c>
      <c r="V8" s="24" t="s">
        <v>39</v>
      </c>
      <c r="X8" s="23"/>
      <c r="Y8" s="23"/>
      <c r="Z8" s="40"/>
      <c r="AA8" s="40"/>
      <c r="AB8" s="94"/>
    </row>
    <row r="9" spans="1:31" ht="13.5" thickBot="1" x14ac:dyDescent="0.25">
      <c r="B9" s="16"/>
      <c r="H9" s="40"/>
      <c r="I9" s="40"/>
      <c r="J9" s="40"/>
      <c r="K9" s="40"/>
      <c r="L9" s="695" t="s">
        <v>22</v>
      </c>
      <c r="M9" s="695"/>
      <c r="N9" s="695"/>
      <c r="O9" s="695"/>
      <c r="P9" s="695"/>
      <c r="Q9" s="695"/>
      <c r="R9" s="695"/>
      <c r="S9" s="40"/>
      <c r="T9" s="40"/>
      <c r="U9" s="40"/>
      <c r="V9" s="40"/>
      <c r="W9" s="40"/>
      <c r="Y9" s="25" t="s">
        <v>25</v>
      </c>
      <c r="Z9" s="110">
        <v>6</v>
      </c>
      <c r="AA9" s="110" t="s">
        <v>26</v>
      </c>
      <c r="AB9" s="121">
        <v>13</v>
      </c>
    </row>
    <row r="10" spans="1:31"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91"/>
      <c r="X10" s="115"/>
      <c r="Y10" s="115"/>
      <c r="Z10" s="115"/>
      <c r="AA10" s="115"/>
      <c r="AB10" s="115"/>
    </row>
    <row r="11" spans="1:31"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319"/>
      <c r="U11" s="689" t="s">
        <v>7</v>
      </c>
      <c r="V11" s="689"/>
      <c r="W11" s="689"/>
      <c r="X11" s="689" t="s">
        <v>8</v>
      </c>
      <c r="Y11" s="689" t="s">
        <v>31</v>
      </c>
      <c r="Z11" s="689" t="s">
        <v>97</v>
      </c>
      <c r="AA11" s="689" t="s">
        <v>43</v>
      </c>
      <c r="AB11" s="689"/>
    </row>
    <row r="12" spans="1:31" s="7" customFormat="1" ht="27.75" thickBot="1" x14ac:dyDescent="0.25">
      <c r="B12" s="689"/>
      <c r="C12" s="689"/>
      <c r="D12" s="689"/>
      <c r="E12" s="689"/>
      <c r="F12" s="689"/>
      <c r="G12" s="689"/>
      <c r="H12" s="689"/>
      <c r="I12" s="689"/>
      <c r="J12" s="689"/>
      <c r="K12" s="689"/>
      <c r="L12" s="689"/>
      <c r="M12" s="699"/>
      <c r="N12" s="689"/>
      <c r="O12" s="689"/>
      <c r="P12" s="318" t="s">
        <v>11</v>
      </c>
      <c r="Q12" s="318" t="s">
        <v>103</v>
      </c>
      <c r="R12" s="318" t="s">
        <v>44</v>
      </c>
      <c r="S12" s="318" t="s">
        <v>45</v>
      </c>
      <c r="T12" s="318" t="s">
        <v>40</v>
      </c>
      <c r="U12" s="318" t="s">
        <v>12</v>
      </c>
      <c r="V12" s="318" t="s">
        <v>13</v>
      </c>
      <c r="W12" s="318" t="s">
        <v>118</v>
      </c>
      <c r="X12" s="689"/>
      <c r="Y12" s="689"/>
      <c r="Z12" s="689"/>
      <c r="AA12" s="114" t="s">
        <v>36</v>
      </c>
      <c r="AB12" s="114" t="s">
        <v>34</v>
      </c>
    </row>
    <row r="13" spans="1:31"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20.100000000000001" customHeight="1" x14ac:dyDescent="0.2">
      <c r="B14" s="65"/>
      <c r="C14" s="714" t="s">
        <v>110</v>
      </c>
      <c r="D14" s="715"/>
      <c r="E14" s="715"/>
      <c r="F14" s="716"/>
      <c r="G14" s="3"/>
      <c r="H14" s="3"/>
      <c r="I14" s="6"/>
      <c r="J14" s="6"/>
      <c r="K14" s="6"/>
      <c r="L14" s="325"/>
      <c r="M14" s="3"/>
      <c r="N14" s="10"/>
      <c r="O14" s="20"/>
      <c r="P14" s="10"/>
      <c r="Q14" s="10"/>
      <c r="R14" s="2"/>
      <c r="S14" s="2"/>
      <c r="T14" s="2"/>
      <c r="U14" s="44"/>
      <c r="V14" s="48"/>
      <c r="W14" s="45"/>
      <c r="X14" s="46"/>
      <c r="Y14" s="45"/>
      <c r="Z14" s="149"/>
      <c r="AA14" s="149"/>
      <c r="AB14" s="65"/>
      <c r="AC14" s="40"/>
      <c r="AD14" s="40"/>
      <c r="AE14" s="40"/>
    </row>
    <row r="15" spans="1:31" s="36" customFormat="1" ht="39.950000000000003" customHeight="1" x14ac:dyDescent="0.2">
      <c r="B15" s="170" t="s">
        <v>190</v>
      </c>
      <c r="C15" s="747" t="s">
        <v>143</v>
      </c>
      <c r="D15" s="748"/>
      <c r="E15" s="748"/>
      <c r="F15" s="749"/>
      <c r="G15" s="177" t="s">
        <v>29</v>
      </c>
      <c r="H15" s="178" t="s">
        <v>136</v>
      </c>
      <c r="I15" s="185" t="s">
        <v>78</v>
      </c>
      <c r="J15" s="178" t="s">
        <v>137</v>
      </c>
      <c r="K15" s="179" t="s">
        <v>107</v>
      </c>
      <c r="L15" s="448" t="s">
        <v>262</v>
      </c>
      <c r="M15" s="363" t="s">
        <v>407</v>
      </c>
      <c r="N15" s="180">
        <f t="shared" ref="N15:N17" si="0">P15</f>
        <v>600000</v>
      </c>
      <c r="O15" s="181">
        <v>0</v>
      </c>
      <c r="P15" s="180">
        <f>Q15+R15+S15+T15</f>
        <v>600000</v>
      </c>
      <c r="Q15" s="180">
        <v>600000</v>
      </c>
      <c r="R15" s="180">
        <v>0</v>
      </c>
      <c r="S15" s="180">
        <v>0</v>
      </c>
      <c r="T15" s="180">
        <v>0</v>
      </c>
      <c r="U15" s="303" t="s">
        <v>129</v>
      </c>
      <c r="V15" s="269">
        <v>48</v>
      </c>
      <c r="W15" s="182">
        <v>1</v>
      </c>
      <c r="X15" s="373">
        <v>254</v>
      </c>
      <c r="Y15" s="182" t="s">
        <v>41</v>
      </c>
      <c r="Z15" s="373" t="s">
        <v>124</v>
      </c>
      <c r="AA15" s="183"/>
      <c r="AB15" s="205" t="s">
        <v>156</v>
      </c>
      <c r="AC15" s="101"/>
      <c r="AD15" s="463"/>
      <c r="AE15" s="463"/>
    </row>
    <row r="16" spans="1:31" s="36" customFormat="1" ht="30" customHeight="1" x14ac:dyDescent="0.2">
      <c r="B16" s="170" t="s">
        <v>191</v>
      </c>
      <c r="C16" s="747" t="s">
        <v>263</v>
      </c>
      <c r="D16" s="748"/>
      <c r="E16" s="748"/>
      <c r="F16" s="749"/>
      <c r="G16" s="177" t="s">
        <v>29</v>
      </c>
      <c r="H16" s="178" t="s">
        <v>136</v>
      </c>
      <c r="I16" s="185" t="s">
        <v>78</v>
      </c>
      <c r="J16" s="178" t="s">
        <v>137</v>
      </c>
      <c r="K16" s="179" t="s">
        <v>107</v>
      </c>
      <c r="L16" s="420" t="s">
        <v>264</v>
      </c>
      <c r="M16" s="363" t="s">
        <v>408</v>
      </c>
      <c r="N16" s="180">
        <f t="shared" si="0"/>
        <v>500000</v>
      </c>
      <c r="O16" s="181">
        <v>0</v>
      </c>
      <c r="P16" s="180">
        <f t="shared" ref="P16:P23" si="1">Q16+R16+S16+T16</f>
        <v>500000</v>
      </c>
      <c r="Q16" s="180">
        <v>500000</v>
      </c>
      <c r="R16" s="180">
        <v>0</v>
      </c>
      <c r="S16" s="180">
        <v>0</v>
      </c>
      <c r="T16" s="180">
        <v>0</v>
      </c>
      <c r="U16" s="303" t="s">
        <v>129</v>
      </c>
      <c r="V16" s="304">
        <v>60</v>
      </c>
      <c r="W16" s="182">
        <v>1</v>
      </c>
      <c r="X16" s="373">
        <v>232</v>
      </c>
      <c r="Y16" s="182" t="s">
        <v>41</v>
      </c>
      <c r="Z16" s="373" t="s">
        <v>121</v>
      </c>
      <c r="AA16" s="183"/>
      <c r="AB16" s="205" t="s">
        <v>156</v>
      </c>
      <c r="AC16" s="101"/>
      <c r="AD16" s="463"/>
      <c r="AE16" s="463"/>
    </row>
    <row r="17" spans="2:31" s="36" customFormat="1" ht="35.25" customHeight="1" x14ac:dyDescent="0.2">
      <c r="B17" s="170" t="s">
        <v>192</v>
      </c>
      <c r="C17" s="747" t="s">
        <v>265</v>
      </c>
      <c r="D17" s="748"/>
      <c r="E17" s="748"/>
      <c r="F17" s="749"/>
      <c r="G17" s="189" t="s">
        <v>93</v>
      </c>
      <c r="H17" s="178" t="s">
        <v>136</v>
      </c>
      <c r="I17" s="185" t="s">
        <v>98</v>
      </c>
      <c r="J17" s="178" t="s">
        <v>137</v>
      </c>
      <c r="K17" s="179" t="s">
        <v>107</v>
      </c>
      <c r="L17" s="354" t="s">
        <v>140</v>
      </c>
      <c r="M17" s="363">
        <v>220020001</v>
      </c>
      <c r="N17" s="180">
        <f t="shared" si="0"/>
        <v>500000</v>
      </c>
      <c r="O17" s="186">
        <v>0</v>
      </c>
      <c r="P17" s="180">
        <f t="shared" si="1"/>
        <v>500000</v>
      </c>
      <c r="Q17" s="649">
        <v>500000</v>
      </c>
      <c r="R17" s="174">
        <v>0</v>
      </c>
      <c r="S17" s="174">
        <v>0</v>
      </c>
      <c r="T17" s="174">
        <v>0</v>
      </c>
      <c r="U17" s="303" t="s">
        <v>129</v>
      </c>
      <c r="V17" s="304">
        <v>50</v>
      </c>
      <c r="W17" s="187">
        <v>1</v>
      </c>
      <c r="X17" s="373">
        <v>187</v>
      </c>
      <c r="Y17" s="187" t="s">
        <v>41</v>
      </c>
      <c r="Z17" s="373" t="s">
        <v>121</v>
      </c>
      <c r="AA17" s="188"/>
      <c r="AB17" s="189" t="s">
        <v>156</v>
      </c>
      <c r="AD17" s="463"/>
      <c r="AE17" s="459"/>
    </row>
    <row r="18" spans="2:31" s="36" customFormat="1" ht="30" customHeight="1" x14ac:dyDescent="0.2">
      <c r="B18" s="170" t="s">
        <v>193</v>
      </c>
      <c r="C18" s="747" t="s">
        <v>168</v>
      </c>
      <c r="D18" s="748"/>
      <c r="E18" s="748"/>
      <c r="F18" s="749"/>
      <c r="G18" s="189" t="s">
        <v>29</v>
      </c>
      <c r="H18" s="178" t="s">
        <v>136</v>
      </c>
      <c r="I18" s="185" t="s">
        <v>78</v>
      </c>
      <c r="J18" s="178" t="s">
        <v>137</v>
      </c>
      <c r="K18" s="179" t="s">
        <v>107</v>
      </c>
      <c r="L18" s="484" t="s">
        <v>266</v>
      </c>
      <c r="M18" s="363" t="s">
        <v>409</v>
      </c>
      <c r="N18" s="180">
        <f t="shared" ref="N18" si="2">P18</f>
        <v>1200000</v>
      </c>
      <c r="O18" s="186">
        <v>0</v>
      </c>
      <c r="P18" s="180">
        <f t="shared" si="1"/>
        <v>1200000</v>
      </c>
      <c r="Q18" s="174">
        <v>1200000</v>
      </c>
      <c r="R18" s="174"/>
      <c r="S18" s="174"/>
      <c r="T18" s="174"/>
      <c r="U18" s="303" t="s">
        <v>129</v>
      </c>
      <c r="V18" s="304">
        <v>535.79999999999995</v>
      </c>
      <c r="W18" s="430">
        <v>1</v>
      </c>
      <c r="X18" s="373">
        <v>490</v>
      </c>
      <c r="Y18" s="430" t="s">
        <v>41</v>
      </c>
      <c r="Z18" s="373" t="s">
        <v>124</v>
      </c>
      <c r="AA18" s="193"/>
      <c r="AB18" s="191" t="s">
        <v>156</v>
      </c>
      <c r="AD18" s="463"/>
      <c r="AE18" s="459"/>
    </row>
    <row r="19" spans="2:31" s="36" customFormat="1" ht="42" customHeight="1" x14ac:dyDescent="0.2">
      <c r="B19" s="170" t="s">
        <v>194</v>
      </c>
      <c r="C19" s="747" t="s">
        <v>294</v>
      </c>
      <c r="D19" s="748"/>
      <c r="E19" s="748"/>
      <c r="F19" s="749"/>
      <c r="G19" s="435" t="s">
        <v>29</v>
      </c>
      <c r="H19" s="178" t="s">
        <v>136</v>
      </c>
      <c r="I19" s="171" t="s">
        <v>78</v>
      </c>
      <c r="J19" s="178" t="s">
        <v>137</v>
      </c>
      <c r="K19" s="179" t="s">
        <v>107</v>
      </c>
      <c r="L19" s="657" t="s">
        <v>295</v>
      </c>
      <c r="M19" s="363" t="s">
        <v>410</v>
      </c>
      <c r="N19" s="252">
        <f t="shared" ref="N19" si="3">P19</f>
        <v>1150000</v>
      </c>
      <c r="O19" s="429"/>
      <c r="P19" s="252">
        <f t="shared" ref="P19" si="4">Q19+R19+S19+T19</f>
        <v>1150000</v>
      </c>
      <c r="Q19" s="258">
        <v>287500</v>
      </c>
      <c r="R19" s="258">
        <v>287500</v>
      </c>
      <c r="S19" s="258">
        <v>287500</v>
      </c>
      <c r="T19" s="258">
        <v>287500</v>
      </c>
      <c r="U19" s="303"/>
      <c r="V19" s="304"/>
      <c r="W19" s="430"/>
      <c r="X19" s="436"/>
      <c r="Y19" s="430"/>
      <c r="Z19" s="436"/>
      <c r="AA19" s="437"/>
      <c r="AB19" s="435"/>
      <c r="AD19" s="463"/>
      <c r="AE19" s="459"/>
    </row>
    <row r="20" spans="2:31" s="36" customFormat="1" ht="42" customHeight="1" x14ac:dyDescent="0.2">
      <c r="B20" s="170" t="s">
        <v>298</v>
      </c>
      <c r="C20" s="747" t="s">
        <v>293</v>
      </c>
      <c r="D20" s="748"/>
      <c r="E20" s="748"/>
      <c r="F20" s="749"/>
      <c r="G20" s="435" t="s">
        <v>29</v>
      </c>
      <c r="H20" s="178" t="s">
        <v>136</v>
      </c>
      <c r="I20" s="171" t="s">
        <v>78</v>
      </c>
      <c r="J20" s="178" t="s">
        <v>137</v>
      </c>
      <c r="K20" s="179" t="s">
        <v>107</v>
      </c>
      <c r="L20" s="684" t="s">
        <v>140</v>
      </c>
      <c r="M20" s="363">
        <v>220020001</v>
      </c>
      <c r="N20" s="252">
        <f t="shared" ref="N20" si="5">P20</f>
        <v>1600000</v>
      </c>
      <c r="O20" s="429"/>
      <c r="P20" s="252">
        <f t="shared" ref="P20" si="6">Q20+R20+S20+T20</f>
        <v>1600000</v>
      </c>
      <c r="Q20" s="258">
        <v>400000</v>
      </c>
      <c r="R20" s="258">
        <v>400000</v>
      </c>
      <c r="S20" s="258">
        <v>400000</v>
      </c>
      <c r="T20" s="258">
        <v>400000</v>
      </c>
      <c r="U20" s="303"/>
      <c r="V20" s="304"/>
      <c r="W20" s="430"/>
      <c r="X20" s="436"/>
      <c r="Y20" s="430"/>
      <c r="Z20" s="436"/>
      <c r="AA20" s="437"/>
      <c r="AB20" s="435"/>
      <c r="AD20" s="463"/>
      <c r="AE20" s="459"/>
    </row>
    <row r="21" spans="2:31" s="36" customFormat="1" ht="42" customHeight="1" x14ac:dyDescent="0.2">
      <c r="B21" s="170" t="s">
        <v>299</v>
      </c>
      <c r="C21" s="747" t="s">
        <v>282</v>
      </c>
      <c r="D21" s="748"/>
      <c r="E21" s="748"/>
      <c r="F21" s="749"/>
      <c r="G21" s="435" t="s">
        <v>29</v>
      </c>
      <c r="H21" s="178" t="s">
        <v>136</v>
      </c>
      <c r="I21" s="171" t="s">
        <v>78</v>
      </c>
      <c r="J21" s="178" t="s">
        <v>137</v>
      </c>
      <c r="K21" s="179" t="s">
        <v>107</v>
      </c>
      <c r="L21" s="684" t="s">
        <v>106</v>
      </c>
      <c r="M21" s="363" t="s">
        <v>377</v>
      </c>
      <c r="N21" s="252">
        <f t="shared" ref="N21" si="7">P21</f>
        <v>1100000</v>
      </c>
      <c r="O21" s="429"/>
      <c r="P21" s="252">
        <f t="shared" ref="P21" si="8">Q21+R21+S21+T21</f>
        <v>1100000</v>
      </c>
      <c r="Q21" s="258">
        <v>275000</v>
      </c>
      <c r="R21" s="258">
        <v>275000</v>
      </c>
      <c r="S21" s="258">
        <v>275000</v>
      </c>
      <c r="T21" s="258">
        <v>275000</v>
      </c>
      <c r="U21" s="303"/>
      <c r="V21" s="304"/>
      <c r="W21" s="430"/>
      <c r="X21" s="436"/>
      <c r="Y21" s="430"/>
      <c r="Z21" s="436"/>
      <c r="AA21" s="437"/>
      <c r="AB21" s="435"/>
      <c r="AD21" s="463"/>
      <c r="AE21" s="459"/>
    </row>
    <row r="22" spans="2:31" s="36" customFormat="1" ht="37.5" customHeight="1" x14ac:dyDescent="0.2">
      <c r="B22" s="170" t="s">
        <v>300</v>
      </c>
      <c r="C22" s="747" t="s">
        <v>292</v>
      </c>
      <c r="D22" s="748"/>
      <c r="E22" s="748"/>
      <c r="F22" s="749"/>
      <c r="G22" s="435" t="s">
        <v>29</v>
      </c>
      <c r="H22" s="178" t="s">
        <v>136</v>
      </c>
      <c r="I22" s="171" t="s">
        <v>78</v>
      </c>
      <c r="J22" s="178" t="s">
        <v>137</v>
      </c>
      <c r="K22" s="179" t="s">
        <v>107</v>
      </c>
      <c r="L22" s="684" t="s">
        <v>281</v>
      </c>
      <c r="M22" s="363" t="s">
        <v>382</v>
      </c>
      <c r="N22" s="252">
        <f t="shared" ref="N22:N23" si="9">P22</f>
        <v>1150000</v>
      </c>
      <c r="O22" s="429"/>
      <c r="P22" s="252">
        <f t="shared" ref="P22" si="10">Q22+R22+S22+T22</f>
        <v>1150000</v>
      </c>
      <c r="Q22" s="258">
        <v>287500</v>
      </c>
      <c r="R22" s="258">
        <v>287500</v>
      </c>
      <c r="S22" s="258">
        <v>287500</v>
      </c>
      <c r="T22" s="258">
        <v>287500</v>
      </c>
      <c r="U22" s="303"/>
      <c r="V22" s="304"/>
      <c r="W22" s="430"/>
      <c r="X22" s="436"/>
      <c r="Y22" s="430"/>
      <c r="Z22" s="436"/>
      <c r="AA22" s="437"/>
      <c r="AB22" s="435"/>
      <c r="AD22" s="463"/>
      <c r="AE22" s="459"/>
    </row>
    <row r="23" spans="2:31" s="36" customFormat="1" ht="37.5" customHeight="1" x14ac:dyDescent="0.2">
      <c r="B23" s="170" t="s">
        <v>325</v>
      </c>
      <c r="C23" s="750" t="s">
        <v>312</v>
      </c>
      <c r="D23" s="751"/>
      <c r="E23" s="751"/>
      <c r="F23" s="752"/>
      <c r="G23" s="435" t="s">
        <v>29</v>
      </c>
      <c r="H23" s="178" t="s">
        <v>136</v>
      </c>
      <c r="I23" s="171" t="s">
        <v>78</v>
      </c>
      <c r="J23" s="178" t="s">
        <v>137</v>
      </c>
      <c r="K23" s="179" t="s">
        <v>107</v>
      </c>
      <c r="L23" s="684" t="s">
        <v>291</v>
      </c>
      <c r="M23" s="363" t="s">
        <v>379</v>
      </c>
      <c r="N23" s="252">
        <f t="shared" si="9"/>
        <v>740000</v>
      </c>
      <c r="O23" s="429"/>
      <c r="P23" s="252">
        <f t="shared" si="1"/>
        <v>740000</v>
      </c>
      <c r="Q23" s="258">
        <v>185000</v>
      </c>
      <c r="R23" s="258">
        <v>185000</v>
      </c>
      <c r="S23" s="258">
        <v>185000</v>
      </c>
      <c r="T23" s="258">
        <v>185000</v>
      </c>
      <c r="U23" s="303"/>
      <c r="V23" s="304"/>
      <c r="W23" s="430"/>
      <c r="X23" s="436"/>
      <c r="Y23" s="430"/>
      <c r="Z23" s="436"/>
      <c r="AA23" s="437"/>
      <c r="AB23" s="435"/>
      <c r="AD23" s="463"/>
      <c r="AE23" s="459"/>
    </row>
    <row r="24" spans="2:31" s="36" customFormat="1" ht="14.25" customHeight="1" thickBot="1" x14ac:dyDescent="0.25">
      <c r="B24" s="275"/>
      <c r="C24" s="744"/>
      <c r="D24" s="745"/>
      <c r="E24" s="745"/>
      <c r="F24" s="746"/>
      <c r="G24" s="279"/>
      <c r="H24" s="276"/>
      <c r="I24" s="276"/>
      <c r="J24" s="276"/>
      <c r="K24" s="321"/>
      <c r="L24" s="347"/>
      <c r="M24" s="375"/>
      <c r="N24" s="257"/>
      <c r="O24" s="256"/>
      <c r="P24" s="257"/>
      <c r="Q24" s="257"/>
      <c r="R24" s="257"/>
      <c r="S24" s="257"/>
      <c r="T24" s="257"/>
      <c r="U24" s="322"/>
      <c r="V24" s="323"/>
      <c r="W24" s="277"/>
      <c r="X24" s="374"/>
      <c r="Y24" s="277"/>
      <c r="Z24" s="374"/>
      <c r="AA24" s="324"/>
      <c r="AB24" s="279"/>
    </row>
    <row r="25" spans="2:31" ht="13.5" thickBot="1" x14ac:dyDescent="0.25">
      <c r="M25" s="153"/>
      <c r="N25" s="13">
        <f>SUM(N15:N24)</f>
        <v>8540000</v>
      </c>
      <c r="O25" s="137"/>
      <c r="P25" s="13">
        <f>SUM(P15:P24)</f>
        <v>8540000</v>
      </c>
      <c r="Q25" s="13">
        <f>SUM(Q15:Q24)</f>
        <v>4235000</v>
      </c>
      <c r="R25" s="13">
        <f t="shared" ref="R25:T25" si="11">SUM(R15:R24)</f>
        <v>1435000</v>
      </c>
      <c r="S25" s="13">
        <f t="shared" si="11"/>
        <v>1435000</v>
      </c>
      <c r="T25" s="13">
        <f t="shared" si="11"/>
        <v>1435000</v>
      </c>
    </row>
    <row r="26" spans="2:31" ht="71.25" customHeight="1" x14ac:dyDescent="0.2"/>
    <row r="27" spans="2:31" x14ac:dyDescent="0.2">
      <c r="W27" s="687" t="s">
        <v>105</v>
      </c>
      <c r="X27" s="687"/>
      <c r="Y27" s="687"/>
      <c r="Z27" s="687"/>
      <c r="AA27" s="687"/>
      <c r="AB27" s="687"/>
    </row>
    <row r="28" spans="2:31" x14ac:dyDescent="0.2">
      <c r="W28" s="688" t="s">
        <v>16</v>
      </c>
      <c r="X28" s="688"/>
      <c r="Y28" s="688"/>
      <c r="Z28" s="688"/>
      <c r="AA28" s="688"/>
      <c r="AB28" s="688"/>
    </row>
  </sheetData>
  <mergeCells count="37">
    <mergeCell ref="C23:F23"/>
    <mergeCell ref="C22:F22"/>
    <mergeCell ref="C20:F20"/>
    <mergeCell ref="C19:F19"/>
    <mergeCell ref="Z11:Z12"/>
    <mergeCell ref="L11:L12"/>
    <mergeCell ref="C16:F16"/>
    <mergeCell ref="P11:S11"/>
    <mergeCell ref="N11:N12"/>
    <mergeCell ref="O11:O12"/>
    <mergeCell ref="M11:M12"/>
    <mergeCell ref="C21:F21"/>
    <mergeCell ref="B11:B12"/>
    <mergeCell ref="C11:F12"/>
    <mergeCell ref="C14:F14"/>
    <mergeCell ref="K11:K12"/>
    <mergeCell ref="C15:F15"/>
    <mergeCell ref="J11:J12"/>
    <mergeCell ref="I11:I12"/>
    <mergeCell ref="G11:G12"/>
    <mergeCell ref="H11:H12"/>
    <mergeCell ref="C24:F24"/>
    <mergeCell ref="W27:AB27"/>
    <mergeCell ref="W28:AB28"/>
    <mergeCell ref="L3:Q3"/>
    <mergeCell ref="U6:X6"/>
    <mergeCell ref="L7:Q7"/>
    <mergeCell ref="L8:Q8"/>
    <mergeCell ref="L4:Q4"/>
    <mergeCell ref="L5:R6"/>
    <mergeCell ref="L9:R9"/>
    <mergeCell ref="Y11:Y12"/>
    <mergeCell ref="AA11:AB11"/>
    <mergeCell ref="U11:W11"/>
    <mergeCell ref="X11:X12"/>
    <mergeCell ref="C18:F18"/>
    <mergeCell ref="C17:F17"/>
  </mergeCells>
  <phoneticPr fontId="0" type="noConversion"/>
  <printOptions horizontalCentered="1"/>
  <pageMargins left="0" right="0" top="0" bottom="0" header="0" footer="0"/>
  <pageSetup paperSize="5"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topLeftCell="A19" zoomScaleNormal="100" zoomScaleSheetLayoutView="100" workbookViewId="0">
      <selection activeCell="Q29" sqref="Q29:Q32"/>
    </sheetView>
  </sheetViews>
  <sheetFormatPr baseColWidth="10" defaultRowHeight="12.75" x14ac:dyDescent="0.2"/>
  <cols>
    <col min="1" max="1" width="1.140625" style="573" customWidth="1"/>
    <col min="2" max="2" width="10.5703125" style="573" customWidth="1"/>
    <col min="3" max="4" width="10.7109375" style="573" customWidth="1"/>
    <col min="5" max="5" width="5.140625" style="573" customWidth="1"/>
    <col min="6" max="6" width="4.5703125" style="573" hidden="1" customWidth="1"/>
    <col min="7" max="7" width="10.7109375" style="573" customWidth="1"/>
    <col min="8" max="8" width="5.28515625" style="573" customWidth="1"/>
    <col min="9" max="9" width="14.5703125" style="573" customWidth="1"/>
    <col min="10" max="10" width="13" style="573" customWidth="1"/>
    <col min="11" max="11" width="9.7109375" style="573" customWidth="1"/>
    <col min="12" max="12" width="15.85546875" style="573" customWidth="1"/>
    <col min="13" max="13" width="13.42578125" style="573" customWidth="1"/>
    <col min="14" max="14" width="6" style="573" customWidth="1"/>
    <col min="15" max="15" width="13.42578125" style="573" customWidth="1"/>
    <col min="16" max="16" width="15.5703125" style="573" bestFit="1" customWidth="1"/>
    <col min="17" max="17" width="12.7109375" style="573" customWidth="1"/>
    <col min="18" max="18" width="16.85546875" style="573" bestFit="1" customWidth="1"/>
    <col min="19" max="19" width="16.42578125" style="573" customWidth="1"/>
    <col min="20" max="20" width="10.140625" style="573" customWidth="1"/>
    <col min="21" max="21" width="9.85546875" style="573" customWidth="1"/>
    <col min="22" max="22" width="8.7109375" style="573" customWidth="1"/>
    <col min="23" max="23" width="7.85546875" style="573" customWidth="1"/>
    <col min="24" max="24" width="10.5703125" style="573" customWidth="1"/>
    <col min="25" max="26" width="6.85546875" style="573" customWidth="1"/>
    <col min="27" max="27" width="6.5703125" style="573" customWidth="1"/>
    <col min="28" max="16384" width="11.42578125" style="573"/>
  </cols>
  <sheetData>
    <row r="1" spans="1:27" ht="13.5" thickBot="1" x14ac:dyDescent="0.25"/>
    <row r="2" spans="1:27" x14ac:dyDescent="0.2">
      <c r="B2" s="574"/>
      <c r="C2" s="575"/>
      <c r="D2" s="575"/>
      <c r="E2" s="575"/>
      <c r="F2" s="575"/>
      <c r="G2" s="575"/>
      <c r="H2" s="575"/>
      <c r="I2" s="575"/>
      <c r="J2" s="575"/>
      <c r="K2" s="575"/>
      <c r="L2" s="575"/>
      <c r="M2" s="575"/>
      <c r="N2" s="575"/>
      <c r="O2" s="575"/>
      <c r="P2" s="575"/>
      <c r="Q2" s="575"/>
      <c r="R2" s="575"/>
      <c r="S2" s="575"/>
      <c r="T2" s="575"/>
      <c r="U2" s="575"/>
      <c r="V2" s="575"/>
      <c r="W2" s="575"/>
      <c r="X2" s="575"/>
      <c r="Y2" s="575"/>
      <c r="Z2" s="575"/>
      <c r="AA2" s="576"/>
    </row>
    <row r="3" spans="1:27" x14ac:dyDescent="0.2">
      <c r="B3" s="577"/>
      <c r="C3" s="578"/>
      <c r="D3" s="578"/>
      <c r="E3" s="578"/>
      <c r="F3" s="578"/>
      <c r="G3" s="578"/>
      <c r="H3" s="578"/>
      <c r="I3" s="578"/>
      <c r="J3" s="578"/>
      <c r="K3" s="578"/>
      <c r="L3" s="578"/>
      <c r="M3" s="578"/>
      <c r="N3" s="578"/>
      <c r="O3" s="578"/>
      <c r="P3" s="578"/>
      <c r="Q3" s="578"/>
      <c r="R3" s="578"/>
      <c r="S3" s="578"/>
      <c r="T3" s="578"/>
      <c r="U3" s="578"/>
      <c r="V3" s="578"/>
      <c r="W3" s="578"/>
      <c r="X3" s="578"/>
      <c r="Y3" s="578"/>
      <c r="Z3" s="578"/>
      <c r="AA3" s="579"/>
    </row>
    <row r="4" spans="1:27" ht="15.75" x14ac:dyDescent="0.25">
      <c r="A4" s="579"/>
      <c r="C4" s="580"/>
      <c r="D4" s="581" t="s">
        <v>220</v>
      </c>
      <c r="F4" s="582"/>
      <c r="G4" s="578"/>
      <c r="H4" s="578"/>
      <c r="I4" s="580"/>
      <c r="J4" s="580"/>
      <c r="K4" s="776" t="s">
        <v>23</v>
      </c>
      <c r="L4" s="776"/>
      <c r="M4" s="776"/>
      <c r="N4" s="776"/>
      <c r="O4" s="776"/>
      <c r="P4" s="776"/>
      <c r="Q4" s="776"/>
      <c r="R4" s="580"/>
      <c r="S4" s="583" t="s">
        <v>48</v>
      </c>
      <c r="T4" s="582" t="s">
        <v>221</v>
      </c>
      <c r="U4" s="580"/>
      <c r="V4" s="580"/>
      <c r="W4" s="580"/>
      <c r="X4" s="580"/>
      <c r="Y4" s="580"/>
      <c r="Z4" s="580"/>
      <c r="AA4" s="579"/>
    </row>
    <row r="5" spans="1:27" ht="15.75" x14ac:dyDescent="0.25">
      <c r="A5" s="579"/>
      <c r="C5" s="580"/>
      <c r="D5" s="584" t="s">
        <v>47</v>
      </c>
      <c r="E5" s="582"/>
      <c r="F5" s="582"/>
      <c r="G5" s="585"/>
      <c r="H5" s="585"/>
      <c r="I5" s="580"/>
      <c r="J5" s="580"/>
      <c r="K5" s="580"/>
      <c r="L5" s="776" t="s">
        <v>24</v>
      </c>
      <c r="M5" s="776"/>
      <c r="N5" s="776"/>
      <c r="O5" s="776"/>
      <c r="P5" s="776"/>
      <c r="Q5" s="580"/>
      <c r="R5" s="580"/>
      <c r="S5" s="580"/>
      <c r="T5" s="580"/>
      <c r="U5" s="580"/>
      <c r="V5" s="580"/>
      <c r="W5" s="580"/>
      <c r="X5" s="580"/>
      <c r="Y5" s="580"/>
      <c r="Z5" s="580"/>
      <c r="AA5" s="579"/>
    </row>
    <row r="6" spans="1:27" x14ac:dyDescent="0.2">
      <c r="A6" s="579"/>
      <c r="C6" s="586"/>
      <c r="D6" s="584" t="s">
        <v>52</v>
      </c>
      <c r="E6" s="582"/>
      <c r="F6" s="584"/>
      <c r="G6" s="584"/>
      <c r="H6" s="584"/>
      <c r="I6" s="586"/>
      <c r="J6" s="586"/>
      <c r="K6" s="586" t="s">
        <v>222</v>
      </c>
      <c r="L6" s="586"/>
      <c r="M6" s="586"/>
      <c r="N6" s="586"/>
      <c r="O6" s="586"/>
      <c r="P6" s="586"/>
      <c r="Q6" s="586"/>
      <c r="R6" s="587"/>
      <c r="S6" s="586"/>
      <c r="T6" s="586"/>
      <c r="U6" s="586"/>
      <c r="V6" s="586"/>
      <c r="W6" s="586"/>
      <c r="X6" s="586"/>
      <c r="Y6" s="586"/>
      <c r="Z6" s="586"/>
      <c r="AA6" s="579"/>
    </row>
    <row r="7" spans="1:27" x14ac:dyDescent="0.2">
      <c r="B7" s="588"/>
      <c r="D7" s="584" t="s">
        <v>51</v>
      </c>
      <c r="E7" s="584" t="s">
        <v>346</v>
      </c>
      <c r="F7" s="582"/>
      <c r="G7" s="578"/>
      <c r="H7" s="578"/>
      <c r="I7" s="578"/>
      <c r="J7" s="777" t="s">
        <v>223</v>
      </c>
      <c r="K7" s="777"/>
      <c r="L7" s="777"/>
      <c r="M7" s="777"/>
      <c r="N7" s="777"/>
      <c r="O7" s="777"/>
      <c r="P7" s="777"/>
      <c r="Q7" s="777"/>
      <c r="R7" s="777"/>
      <c r="S7" s="778" t="s">
        <v>33</v>
      </c>
      <c r="T7" s="778"/>
      <c r="U7" s="778"/>
      <c r="V7" s="778"/>
      <c r="W7" s="578"/>
      <c r="X7" s="578"/>
      <c r="Y7" s="578"/>
      <c r="Z7" s="578"/>
      <c r="AA7" s="579"/>
    </row>
    <row r="8" spans="1:27" x14ac:dyDescent="0.2">
      <c r="B8" s="588"/>
      <c r="D8" s="584" t="s">
        <v>224</v>
      </c>
      <c r="F8" s="582"/>
      <c r="G8" s="578"/>
      <c r="H8" s="578"/>
      <c r="I8" s="585"/>
      <c r="J8" s="779" t="s">
        <v>225</v>
      </c>
      <c r="K8" s="779"/>
      <c r="L8" s="779"/>
      <c r="M8" s="779"/>
      <c r="N8" s="779"/>
      <c r="O8" s="779"/>
      <c r="P8" s="779"/>
      <c r="Q8" s="779"/>
      <c r="R8" s="779"/>
      <c r="S8" s="589" t="s">
        <v>37</v>
      </c>
      <c r="T8" s="590" t="s">
        <v>38</v>
      </c>
      <c r="V8" s="578"/>
      <c r="W8" s="578"/>
      <c r="X8" s="578"/>
      <c r="Y8" s="578"/>
      <c r="Z8" s="578"/>
      <c r="AA8" s="579"/>
    </row>
    <row r="9" spans="1:27" x14ac:dyDescent="0.2">
      <c r="B9" s="588"/>
      <c r="D9" s="584" t="s">
        <v>226</v>
      </c>
      <c r="E9" s="582"/>
      <c r="F9" s="582"/>
      <c r="G9" s="578"/>
      <c r="H9" s="578"/>
      <c r="I9" s="586"/>
      <c r="J9" s="775" t="s">
        <v>283</v>
      </c>
      <c r="K9" s="775"/>
      <c r="L9" s="775"/>
      <c r="M9" s="775"/>
      <c r="N9" s="775"/>
      <c r="O9" s="775"/>
      <c r="P9" s="775"/>
      <c r="Q9" s="775"/>
      <c r="R9" s="775"/>
      <c r="S9" s="589" t="s">
        <v>35</v>
      </c>
      <c r="T9" s="590" t="s">
        <v>39</v>
      </c>
      <c r="V9" s="591"/>
      <c r="W9" s="591"/>
      <c r="X9" s="578"/>
      <c r="Y9" s="578"/>
      <c r="Z9" s="578"/>
      <c r="AA9" s="579"/>
    </row>
    <row r="10" spans="1:27" ht="13.5" thickBot="1" x14ac:dyDescent="0.25">
      <c r="B10" s="592"/>
      <c r="C10" s="593"/>
      <c r="D10" s="593"/>
      <c r="E10" s="593"/>
      <c r="F10" s="593"/>
      <c r="G10" s="593"/>
      <c r="H10" s="593"/>
      <c r="I10" s="593"/>
      <c r="J10" s="593"/>
      <c r="K10" s="593"/>
      <c r="L10" s="772" t="s">
        <v>22</v>
      </c>
      <c r="M10" s="772"/>
      <c r="N10" s="772"/>
      <c r="O10" s="772"/>
      <c r="P10" s="772"/>
      <c r="Q10" s="772"/>
      <c r="R10" s="593"/>
      <c r="S10" s="593"/>
      <c r="T10" s="593"/>
      <c r="U10" s="593"/>
      <c r="V10" s="593"/>
      <c r="W10" s="593"/>
      <c r="X10" s="594" t="s">
        <v>25</v>
      </c>
      <c r="Y10" s="595">
        <v>7</v>
      </c>
      <c r="Z10" s="595" t="s">
        <v>26</v>
      </c>
      <c r="AA10" s="648">
        <v>13</v>
      </c>
    </row>
    <row r="11" spans="1:27" ht="13.5" thickBot="1" x14ac:dyDescent="0.25"/>
    <row r="12" spans="1:27" s="597" customFormat="1" ht="21.75" customHeight="1" thickBot="1" x14ac:dyDescent="0.25">
      <c r="A12" s="596"/>
      <c r="B12" s="763" t="s">
        <v>208</v>
      </c>
      <c r="C12" s="763" t="s">
        <v>0</v>
      </c>
      <c r="D12" s="763"/>
      <c r="E12" s="763"/>
      <c r="F12" s="763"/>
      <c r="G12" s="763" t="s">
        <v>1</v>
      </c>
      <c r="H12" s="773" t="s">
        <v>2</v>
      </c>
      <c r="I12" s="763" t="s">
        <v>3</v>
      </c>
      <c r="J12" s="763" t="s">
        <v>89</v>
      </c>
      <c r="K12" s="763" t="s">
        <v>32</v>
      </c>
      <c r="L12" s="768" t="s">
        <v>4</v>
      </c>
      <c r="M12" s="763" t="s">
        <v>5</v>
      </c>
      <c r="N12" s="768" t="s">
        <v>19</v>
      </c>
      <c r="O12" s="769" t="s">
        <v>6</v>
      </c>
      <c r="P12" s="770"/>
      <c r="Q12" s="770"/>
      <c r="R12" s="770"/>
      <c r="S12" s="771"/>
      <c r="T12" s="763" t="s">
        <v>7</v>
      </c>
      <c r="U12" s="763"/>
      <c r="V12" s="763"/>
      <c r="W12" s="763" t="s">
        <v>8</v>
      </c>
      <c r="X12" s="763" t="s">
        <v>31</v>
      </c>
      <c r="Y12" s="763" t="s">
        <v>9</v>
      </c>
      <c r="Z12" s="763" t="s">
        <v>43</v>
      </c>
      <c r="AA12" s="763"/>
    </row>
    <row r="13" spans="1:27" s="597" customFormat="1" ht="27.75" thickBot="1" x14ac:dyDescent="0.25">
      <c r="B13" s="763"/>
      <c r="C13" s="763"/>
      <c r="D13" s="763"/>
      <c r="E13" s="763"/>
      <c r="F13" s="763"/>
      <c r="G13" s="763"/>
      <c r="H13" s="774"/>
      <c r="I13" s="763"/>
      <c r="J13" s="763"/>
      <c r="K13" s="763"/>
      <c r="L13" s="768"/>
      <c r="M13" s="763"/>
      <c r="N13" s="768"/>
      <c r="O13" s="598" t="s">
        <v>11</v>
      </c>
      <c r="P13" s="598" t="s">
        <v>213</v>
      </c>
      <c r="Q13" s="598" t="s">
        <v>44</v>
      </c>
      <c r="R13" s="598" t="s">
        <v>45</v>
      </c>
      <c r="S13" s="598" t="s">
        <v>227</v>
      </c>
      <c r="T13" s="598" t="s">
        <v>12</v>
      </c>
      <c r="U13" s="598" t="s">
        <v>13</v>
      </c>
      <c r="V13" s="598" t="s">
        <v>118</v>
      </c>
      <c r="W13" s="763"/>
      <c r="X13" s="763"/>
      <c r="Y13" s="763"/>
      <c r="Z13" s="599" t="s">
        <v>36</v>
      </c>
      <c r="AA13" s="599" t="s">
        <v>34</v>
      </c>
    </row>
    <row r="14" spans="1:27" ht="13.5" thickBot="1" x14ac:dyDescent="0.25">
      <c r="B14" s="600"/>
      <c r="C14" s="600"/>
      <c r="D14" s="600"/>
      <c r="E14" s="600"/>
      <c r="F14" s="600"/>
      <c r="G14" s="600"/>
      <c r="H14" s="600"/>
      <c r="I14" s="600"/>
      <c r="J14" s="600"/>
      <c r="K14" s="600"/>
      <c r="L14" s="601"/>
      <c r="M14" s="600"/>
      <c r="N14" s="602"/>
      <c r="O14" s="603"/>
      <c r="P14" s="603"/>
      <c r="Q14" s="603"/>
      <c r="R14" s="603"/>
      <c r="S14" s="603"/>
      <c r="T14" s="603"/>
      <c r="U14" s="603"/>
      <c r="V14" s="603"/>
      <c r="W14" s="603"/>
      <c r="X14" s="603"/>
      <c r="Y14" s="603"/>
      <c r="Z14" s="603"/>
      <c r="AA14" s="603"/>
    </row>
    <row r="15" spans="1:27" ht="18.75" customHeight="1" x14ac:dyDescent="0.2">
      <c r="B15" s="604"/>
      <c r="C15" s="764" t="s">
        <v>157</v>
      </c>
      <c r="D15" s="764"/>
      <c r="E15" s="764"/>
      <c r="F15" s="764"/>
      <c r="G15" s="605"/>
      <c r="H15" s="605"/>
      <c r="I15" s="606"/>
      <c r="J15" s="606"/>
      <c r="K15" s="606"/>
      <c r="L15" s="607"/>
      <c r="M15" s="608"/>
      <c r="N15" s="609"/>
      <c r="O15" s="610"/>
      <c r="P15" s="610"/>
      <c r="Q15" s="610"/>
      <c r="R15" s="611"/>
      <c r="S15" s="607"/>
      <c r="T15" s="612"/>
      <c r="U15" s="613"/>
      <c r="V15" s="614"/>
      <c r="W15" s="612"/>
      <c r="X15" s="614"/>
      <c r="Y15" s="615"/>
      <c r="Z15" s="615"/>
      <c r="AA15" s="612"/>
    </row>
    <row r="16" spans="1:27" ht="35.25" customHeight="1" x14ac:dyDescent="0.2">
      <c r="B16" s="616" t="s">
        <v>228</v>
      </c>
      <c r="C16" s="732" t="s">
        <v>345</v>
      </c>
      <c r="D16" s="733"/>
      <c r="E16" s="733"/>
      <c r="F16" s="734"/>
      <c r="G16" s="570" t="s">
        <v>229</v>
      </c>
      <c r="H16" s="617" t="s">
        <v>195</v>
      </c>
      <c r="I16" s="618" t="s">
        <v>236</v>
      </c>
      <c r="J16" s="618" t="s">
        <v>231</v>
      </c>
      <c r="K16" s="618" t="s">
        <v>153</v>
      </c>
      <c r="L16" s="619" t="s">
        <v>350</v>
      </c>
      <c r="M16" s="620">
        <f t="shared" ref="M16:M23" si="0">O16</f>
        <v>1150000</v>
      </c>
      <c r="N16" s="621">
        <v>0</v>
      </c>
      <c r="O16" s="620">
        <f>P16+Q16+R16</f>
        <v>1150000</v>
      </c>
      <c r="P16" s="620">
        <v>1150000</v>
      </c>
      <c r="Q16" s="620"/>
      <c r="R16" s="622"/>
      <c r="S16" s="622"/>
      <c r="T16" s="623" t="s">
        <v>232</v>
      </c>
      <c r="U16" s="570">
        <v>150</v>
      </c>
      <c r="V16" s="624">
        <v>1</v>
      </c>
      <c r="W16" s="570">
        <v>750</v>
      </c>
      <c r="X16" s="625" t="s">
        <v>155</v>
      </c>
      <c r="Y16" s="626"/>
      <c r="Z16" s="627" t="s">
        <v>156</v>
      </c>
      <c r="AA16" s="628"/>
    </row>
    <row r="17" spans="2:27" ht="33" customHeight="1" x14ac:dyDescent="0.2">
      <c r="B17" s="616" t="s">
        <v>196</v>
      </c>
      <c r="C17" s="765" t="s">
        <v>348</v>
      </c>
      <c r="D17" s="766"/>
      <c r="E17" s="766"/>
      <c r="F17" s="767"/>
      <c r="G17" s="570" t="s">
        <v>229</v>
      </c>
      <c r="H17" s="617" t="s">
        <v>195</v>
      </c>
      <c r="I17" s="618" t="s">
        <v>352</v>
      </c>
      <c r="J17" s="618" t="s">
        <v>231</v>
      </c>
      <c r="K17" s="618" t="s">
        <v>153</v>
      </c>
      <c r="L17" s="619" t="s">
        <v>350</v>
      </c>
      <c r="M17" s="629">
        <f t="shared" si="0"/>
        <v>600000</v>
      </c>
      <c r="N17" s="621" t="s">
        <v>233</v>
      </c>
      <c r="O17" s="620">
        <f>P17+Q17+R17</f>
        <v>600000</v>
      </c>
      <c r="P17" s="629">
        <v>600000</v>
      </c>
      <c r="Q17" s="629"/>
      <c r="R17" s="622"/>
      <c r="S17" s="622"/>
      <c r="T17" s="630" t="s">
        <v>234</v>
      </c>
      <c r="U17" s="570">
        <v>121</v>
      </c>
      <c r="V17" s="624">
        <v>1</v>
      </c>
      <c r="W17" s="570">
        <v>605</v>
      </c>
      <c r="X17" s="625" t="s">
        <v>155</v>
      </c>
      <c r="Y17" s="626"/>
      <c r="Z17" s="627" t="s">
        <v>156</v>
      </c>
      <c r="AA17" s="628"/>
    </row>
    <row r="18" spans="2:27" s="635" customFormat="1" ht="34.5" customHeight="1" x14ac:dyDescent="0.2">
      <c r="B18" s="616" t="s">
        <v>197</v>
      </c>
      <c r="C18" s="754" t="s">
        <v>349</v>
      </c>
      <c r="D18" s="755"/>
      <c r="E18" s="755"/>
      <c r="F18" s="756"/>
      <c r="G18" s="467" t="s">
        <v>229</v>
      </c>
      <c r="H18" s="617" t="s">
        <v>195</v>
      </c>
      <c r="I18" s="631" t="s">
        <v>353</v>
      </c>
      <c r="J18" s="618" t="s">
        <v>231</v>
      </c>
      <c r="K18" s="631" t="s">
        <v>153</v>
      </c>
      <c r="L18" s="619" t="s">
        <v>350</v>
      </c>
      <c r="M18" s="632">
        <f t="shared" si="0"/>
        <v>2988921.7</v>
      </c>
      <c r="N18" s="633" t="s">
        <v>233</v>
      </c>
      <c r="O18" s="632">
        <f>P18+Q18+R18+S18</f>
        <v>2988921.7</v>
      </c>
      <c r="P18" s="632">
        <v>2988921.7</v>
      </c>
      <c r="Q18" s="466"/>
      <c r="R18" s="466"/>
      <c r="S18" s="466"/>
      <c r="T18" s="630" t="s">
        <v>154</v>
      </c>
      <c r="U18" s="570">
        <v>220</v>
      </c>
      <c r="V18" s="624">
        <v>1</v>
      </c>
      <c r="W18" s="570">
        <v>1100</v>
      </c>
      <c r="X18" s="625" t="s">
        <v>155</v>
      </c>
      <c r="Y18" s="626"/>
      <c r="Z18" s="627" t="s">
        <v>156</v>
      </c>
      <c r="AA18" s="634"/>
    </row>
    <row r="19" spans="2:27" ht="36.75" customHeight="1" x14ac:dyDescent="0.2">
      <c r="B19" s="616" t="s">
        <v>235</v>
      </c>
      <c r="C19" s="754" t="s">
        <v>351</v>
      </c>
      <c r="D19" s="755"/>
      <c r="E19" s="755"/>
      <c r="F19" s="756"/>
      <c r="G19" s="467" t="s">
        <v>229</v>
      </c>
      <c r="H19" s="617" t="s">
        <v>195</v>
      </c>
      <c r="I19" s="631" t="s">
        <v>230</v>
      </c>
      <c r="J19" s="618" t="s">
        <v>231</v>
      </c>
      <c r="K19" s="631" t="s">
        <v>153</v>
      </c>
      <c r="L19" s="619" t="s">
        <v>350</v>
      </c>
      <c r="M19" s="632">
        <f t="shared" si="0"/>
        <v>1500000</v>
      </c>
      <c r="N19" s="633" t="s">
        <v>233</v>
      </c>
      <c r="O19" s="632">
        <f>P19+Q19+R19+S19</f>
        <v>1500000</v>
      </c>
      <c r="P19" s="632">
        <v>1500000</v>
      </c>
      <c r="Q19" s="466"/>
      <c r="R19" s="466"/>
      <c r="S19" s="466"/>
      <c r="T19" s="630" t="s">
        <v>219</v>
      </c>
      <c r="U19" s="570">
        <v>99</v>
      </c>
      <c r="V19" s="625">
        <v>0.01</v>
      </c>
      <c r="W19" s="570">
        <v>495</v>
      </c>
      <c r="X19" s="625" t="s">
        <v>155</v>
      </c>
      <c r="Y19" s="626"/>
      <c r="Z19" s="627" t="s">
        <v>156</v>
      </c>
      <c r="AA19" s="634"/>
    </row>
    <row r="20" spans="2:27" ht="35.25" customHeight="1" x14ac:dyDescent="0.2">
      <c r="B20" s="616" t="s">
        <v>198</v>
      </c>
      <c r="C20" s="754" t="s">
        <v>354</v>
      </c>
      <c r="D20" s="755"/>
      <c r="E20" s="755"/>
      <c r="F20" s="756"/>
      <c r="G20" s="467" t="s">
        <v>229</v>
      </c>
      <c r="H20" s="617" t="s">
        <v>195</v>
      </c>
      <c r="I20" s="631" t="s">
        <v>230</v>
      </c>
      <c r="J20" s="618" t="s">
        <v>231</v>
      </c>
      <c r="K20" s="631" t="s">
        <v>153</v>
      </c>
      <c r="L20" s="619" t="s">
        <v>350</v>
      </c>
      <c r="M20" s="636">
        <f t="shared" si="0"/>
        <v>2000000</v>
      </c>
      <c r="N20" s="633" t="s">
        <v>233</v>
      </c>
      <c r="O20" s="632">
        <f>P20+Q20+R20+S20</f>
        <v>2000000</v>
      </c>
      <c r="P20" s="636">
        <v>2000000</v>
      </c>
      <c r="Q20" s="466"/>
      <c r="R20" s="466"/>
      <c r="S20" s="466"/>
      <c r="T20" s="630" t="s">
        <v>237</v>
      </c>
      <c r="U20" s="570">
        <v>100</v>
      </c>
      <c r="V20" s="625">
        <v>0.01</v>
      </c>
      <c r="W20" s="570">
        <v>500</v>
      </c>
      <c r="X20" s="625" t="s">
        <v>155</v>
      </c>
      <c r="Y20" s="626"/>
      <c r="Z20" s="627" t="s">
        <v>156</v>
      </c>
      <c r="AA20" s="634"/>
    </row>
    <row r="21" spans="2:27" ht="37.5" customHeight="1" x14ac:dyDescent="0.2">
      <c r="B21" s="616"/>
      <c r="C21" s="741" t="s">
        <v>355</v>
      </c>
      <c r="D21" s="742"/>
      <c r="E21" s="742"/>
      <c r="F21" s="743"/>
      <c r="G21" s="467" t="s">
        <v>229</v>
      </c>
      <c r="H21" s="617" t="s">
        <v>195</v>
      </c>
      <c r="I21" s="631" t="s">
        <v>230</v>
      </c>
      <c r="J21" s="618" t="s">
        <v>231</v>
      </c>
      <c r="K21" s="631" t="s">
        <v>153</v>
      </c>
      <c r="L21" s="619" t="s">
        <v>350</v>
      </c>
      <c r="M21" s="636">
        <f t="shared" ref="M21" si="1">O21</f>
        <v>768000</v>
      </c>
      <c r="N21" s="633" t="s">
        <v>233</v>
      </c>
      <c r="O21" s="632">
        <f>P21+Q21+R21+S21</f>
        <v>768000</v>
      </c>
      <c r="P21" s="636">
        <v>768000</v>
      </c>
      <c r="Q21" s="466"/>
      <c r="R21" s="466"/>
      <c r="S21" s="466"/>
      <c r="T21" s="630"/>
      <c r="U21" s="570"/>
      <c r="V21" s="625"/>
      <c r="W21" s="570"/>
      <c r="X21" s="625"/>
      <c r="Y21" s="626"/>
      <c r="Z21" s="627"/>
      <c r="AA21" s="634"/>
    </row>
    <row r="22" spans="2:27" ht="36" customHeight="1" x14ac:dyDescent="0.2">
      <c r="B22" s="616" t="s">
        <v>199</v>
      </c>
      <c r="C22" s="741" t="s">
        <v>356</v>
      </c>
      <c r="D22" s="757"/>
      <c r="E22" s="757"/>
      <c r="F22" s="758"/>
      <c r="G22" s="467" t="s">
        <v>229</v>
      </c>
      <c r="H22" s="617" t="s">
        <v>195</v>
      </c>
      <c r="I22" s="631" t="s">
        <v>230</v>
      </c>
      <c r="J22" s="618" t="s">
        <v>231</v>
      </c>
      <c r="K22" s="631" t="s">
        <v>153</v>
      </c>
      <c r="L22" s="619" t="s">
        <v>350</v>
      </c>
      <c r="M22" s="632">
        <f t="shared" si="0"/>
        <v>217500</v>
      </c>
      <c r="N22" s="633" t="s">
        <v>233</v>
      </c>
      <c r="O22" s="632">
        <f>P22+Q22+R22+S22</f>
        <v>217500</v>
      </c>
      <c r="P22" s="632">
        <v>217500</v>
      </c>
      <c r="Q22" s="632"/>
      <c r="R22" s="466"/>
      <c r="S22" s="466"/>
      <c r="T22" s="630" t="s">
        <v>238</v>
      </c>
      <c r="U22" s="570">
        <v>100</v>
      </c>
      <c r="V22" s="624">
        <v>1</v>
      </c>
      <c r="W22" s="570">
        <v>500</v>
      </c>
      <c r="X22" s="625" t="s">
        <v>155</v>
      </c>
      <c r="Y22" s="626"/>
      <c r="Z22" s="570" t="s">
        <v>156</v>
      </c>
      <c r="AA22" s="628"/>
    </row>
    <row r="23" spans="2:27" ht="39.75" customHeight="1" thickBot="1" x14ac:dyDescent="0.25">
      <c r="B23" s="671" t="s">
        <v>206</v>
      </c>
      <c r="C23" s="759" t="s">
        <v>357</v>
      </c>
      <c r="D23" s="760"/>
      <c r="E23" s="760"/>
      <c r="F23" s="761"/>
      <c r="G23" s="672" t="s">
        <v>229</v>
      </c>
      <c r="H23" s="673" t="s">
        <v>195</v>
      </c>
      <c r="I23" s="674" t="s">
        <v>230</v>
      </c>
      <c r="J23" s="675" t="s">
        <v>231</v>
      </c>
      <c r="K23" s="674" t="s">
        <v>153</v>
      </c>
      <c r="L23" s="676" t="s">
        <v>350</v>
      </c>
      <c r="M23" s="677">
        <f t="shared" si="0"/>
        <v>125000</v>
      </c>
      <c r="N23" s="678" t="s">
        <v>233</v>
      </c>
      <c r="O23" s="677">
        <f>P23+Q23+R23</f>
        <v>125000</v>
      </c>
      <c r="P23" s="677">
        <v>125000</v>
      </c>
      <c r="Q23" s="677"/>
      <c r="R23" s="679"/>
      <c r="S23" s="679"/>
      <c r="T23" s="672" t="s">
        <v>239</v>
      </c>
      <c r="U23" s="673">
        <v>62</v>
      </c>
      <c r="V23" s="680">
        <v>1</v>
      </c>
      <c r="W23" s="673">
        <v>310</v>
      </c>
      <c r="X23" s="681" t="s">
        <v>155</v>
      </c>
      <c r="Y23" s="682"/>
      <c r="Z23" s="673" t="s">
        <v>156</v>
      </c>
      <c r="AA23" s="683"/>
    </row>
    <row r="24" spans="2:27" ht="13.5" thickBot="1" x14ac:dyDescent="0.25">
      <c r="B24" s="637"/>
      <c r="C24" s="637"/>
      <c r="D24" s="637"/>
      <c r="E24" s="637"/>
      <c r="F24" s="637"/>
      <c r="G24" s="637"/>
      <c r="H24" s="637"/>
      <c r="I24" s="638"/>
      <c r="J24" s="638"/>
      <c r="K24" s="637"/>
      <c r="L24" s="639" t="s">
        <v>11</v>
      </c>
      <c r="M24" s="640">
        <f>SUM(M16:M23)</f>
        <v>9349421.6999999993</v>
      </c>
      <c r="N24" s="641"/>
      <c r="O24" s="640">
        <f>SUM(O15:O23)</f>
        <v>9349421.6999999993</v>
      </c>
      <c r="P24" s="640">
        <f>SUM(P15:P23)</f>
        <v>9349421.6999999993</v>
      </c>
      <c r="Q24" s="640">
        <f>SUM(Q15:Q23)</f>
        <v>0</v>
      </c>
      <c r="R24" s="640">
        <f>SUM(R15:R23)</f>
        <v>0</v>
      </c>
      <c r="S24" s="640">
        <f>SUM(S15:S23)</f>
        <v>0</v>
      </c>
      <c r="T24" s="642"/>
      <c r="U24" s="642"/>
      <c r="V24" s="642"/>
      <c r="X24" s="637"/>
      <c r="Y24" s="637"/>
      <c r="Z24" s="637"/>
      <c r="AA24" s="637"/>
    </row>
    <row r="25" spans="2:27" x14ac:dyDescent="0.2">
      <c r="B25" s="637"/>
      <c r="C25" s="637"/>
      <c r="D25" s="637"/>
      <c r="E25" s="637"/>
      <c r="F25" s="637"/>
      <c r="G25" s="637"/>
      <c r="H25" s="637"/>
      <c r="I25" s="637"/>
      <c r="J25" s="637"/>
      <c r="K25" s="637"/>
      <c r="L25" s="637"/>
      <c r="M25" s="637"/>
      <c r="P25" s="643"/>
      <c r="R25" s="637"/>
      <c r="S25" s="637"/>
      <c r="T25" s="637"/>
      <c r="U25" s="637"/>
      <c r="V25" s="637"/>
      <c r="W25" s="637"/>
      <c r="X25" s="637"/>
      <c r="Y25" s="637"/>
      <c r="Z25" s="637"/>
      <c r="AA25" s="637"/>
    </row>
    <row r="26" spans="2:27" x14ac:dyDescent="0.2">
      <c r="N26" s="597"/>
      <c r="P26" s="650"/>
      <c r="R26" s="644"/>
    </row>
    <row r="27" spans="2:27" x14ac:dyDescent="0.2">
      <c r="N27" s="597"/>
      <c r="R27" s="644"/>
    </row>
    <row r="28" spans="2:27" x14ac:dyDescent="0.2">
      <c r="N28" s="597"/>
      <c r="O28" s="645" t="s">
        <v>30</v>
      </c>
      <c r="P28" s="645"/>
      <c r="R28" s="644"/>
    </row>
    <row r="29" spans="2:27" x14ac:dyDescent="0.2">
      <c r="N29" s="597"/>
      <c r="O29" s="645"/>
      <c r="P29" s="670"/>
      <c r="R29" s="644"/>
    </row>
    <row r="30" spans="2:27" x14ac:dyDescent="0.2">
      <c r="N30" s="597"/>
      <c r="P30" s="685"/>
      <c r="R30" s="644"/>
    </row>
    <row r="31" spans="2:27" x14ac:dyDescent="0.2">
      <c r="L31" s="646"/>
      <c r="M31" s="646"/>
      <c r="N31" s="597"/>
      <c r="O31" s="597"/>
      <c r="P31" s="647"/>
      <c r="Q31" s="647"/>
      <c r="R31" s="643"/>
      <c r="S31" s="643"/>
    </row>
    <row r="32" spans="2:27" x14ac:dyDescent="0.2">
      <c r="O32" s="643"/>
    </row>
    <row r="33" spans="15:27" x14ac:dyDescent="0.2">
      <c r="O33" s="643"/>
      <c r="V33" s="762" t="s">
        <v>105</v>
      </c>
      <c r="W33" s="762"/>
      <c r="X33" s="762"/>
      <c r="Y33" s="762"/>
      <c r="Z33" s="762"/>
      <c r="AA33" s="762"/>
    </row>
    <row r="34" spans="15:27" x14ac:dyDescent="0.2">
      <c r="O34" s="643"/>
      <c r="V34" s="753" t="s">
        <v>240</v>
      </c>
      <c r="W34" s="753"/>
      <c r="X34" s="753"/>
      <c r="Y34" s="753"/>
      <c r="Z34" s="753"/>
      <c r="AA34" s="753"/>
    </row>
  </sheetData>
  <mergeCells count="34">
    <mergeCell ref="J9:R9"/>
    <mergeCell ref="K4:Q4"/>
    <mergeCell ref="L5:P5"/>
    <mergeCell ref="J7:R7"/>
    <mergeCell ref="S7:V7"/>
    <mergeCell ref="J8:R8"/>
    <mergeCell ref="L10:Q10"/>
    <mergeCell ref="B12:B13"/>
    <mergeCell ref="C12:F13"/>
    <mergeCell ref="G12:G13"/>
    <mergeCell ref="H12:H13"/>
    <mergeCell ref="I12:I13"/>
    <mergeCell ref="J12:J13"/>
    <mergeCell ref="K12:K13"/>
    <mergeCell ref="L12:L13"/>
    <mergeCell ref="M12:M13"/>
    <mergeCell ref="C19:F19"/>
    <mergeCell ref="N12:N13"/>
    <mergeCell ref="O12:S12"/>
    <mergeCell ref="T12:V12"/>
    <mergeCell ref="W12:W13"/>
    <mergeCell ref="Z12:AA12"/>
    <mergeCell ref="C15:F15"/>
    <mergeCell ref="C16:F16"/>
    <mergeCell ref="C17:F17"/>
    <mergeCell ref="C18:F18"/>
    <mergeCell ref="X12:X13"/>
    <mergeCell ref="Y12:Y13"/>
    <mergeCell ref="V34:AA34"/>
    <mergeCell ref="C20:F20"/>
    <mergeCell ref="C22:F22"/>
    <mergeCell ref="C23:F23"/>
    <mergeCell ref="V33:AA33"/>
    <mergeCell ref="C21:F21"/>
  </mergeCells>
  <printOptions horizontalCentered="1"/>
  <pageMargins left="0" right="0" top="0" bottom="0" header="0.31496062992125984" footer="0.31496062992125984"/>
  <pageSetup paperSize="5"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zoomScaleSheetLayoutView="100" workbookViewId="0">
      <selection activeCell="L8" sqref="L8:Q8"/>
    </sheetView>
  </sheetViews>
  <sheetFormatPr baseColWidth="10" defaultRowHeight="12.75" x14ac:dyDescent="0.2"/>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6.42578125" style="35" customWidth="1"/>
    <col min="24" max="24" width="11.5703125" style="35" customWidth="1"/>
    <col min="25"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0" ht="12" customHeight="1" thickBot="1" x14ac:dyDescent="0.25"/>
    <row r="2" spans="1:30" x14ac:dyDescent="0.2">
      <c r="B2" s="90"/>
      <c r="C2" s="91"/>
      <c r="D2" s="91"/>
      <c r="E2" s="91"/>
      <c r="F2" s="91"/>
      <c r="G2" s="91"/>
      <c r="H2" s="91"/>
      <c r="I2" s="91"/>
      <c r="J2" s="91"/>
      <c r="K2" s="91"/>
      <c r="L2" s="91"/>
      <c r="M2" s="91"/>
      <c r="N2" s="91"/>
      <c r="O2" s="91"/>
      <c r="P2" s="91"/>
      <c r="Q2" s="91"/>
      <c r="R2" s="91"/>
      <c r="S2" s="91"/>
      <c r="T2" s="91"/>
      <c r="U2" s="91"/>
      <c r="V2" s="91"/>
      <c r="W2" s="91"/>
      <c r="X2" s="91"/>
      <c r="Y2" s="91"/>
      <c r="Z2" s="91"/>
      <c r="AA2" s="92"/>
    </row>
    <row r="3" spans="1:30" ht="15.75" x14ac:dyDescent="0.25">
      <c r="A3" s="94"/>
      <c r="C3" s="117"/>
      <c r="D3" s="120" t="s">
        <v>70</v>
      </c>
      <c r="F3" s="15"/>
      <c r="G3" s="40"/>
      <c r="H3" s="117"/>
      <c r="I3" s="117"/>
      <c r="J3" s="117"/>
      <c r="K3" s="117"/>
      <c r="L3" s="700" t="s">
        <v>23</v>
      </c>
      <c r="M3" s="700"/>
      <c r="N3" s="700"/>
      <c r="O3" s="700"/>
      <c r="P3" s="700"/>
      <c r="Q3" s="700"/>
      <c r="R3" s="117"/>
      <c r="S3" s="117"/>
      <c r="U3" s="109" t="s">
        <v>48</v>
      </c>
      <c r="V3" s="15" t="s">
        <v>81</v>
      </c>
      <c r="W3" s="117"/>
      <c r="X3" s="117"/>
      <c r="Y3" s="117"/>
      <c r="Z3" s="117"/>
      <c r="AA3" s="118"/>
    </row>
    <row r="4" spans="1:30" ht="15.75" x14ac:dyDescent="0.25">
      <c r="A4" s="94"/>
      <c r="C4" s="117"/>
      <c r="D4" s="331" t="s">
        <v>47</v>
      </c>
      <c r="E4" s="15"/>
      <c r="F4" s="15"/>
      <c r="G4" s="22"/>
      <c r="H4" s="117"/>
      <c r="I4" s="117"/>
      <c r="J4" s="117"/>
      <c r="K4" s="117"/>
      <c r="L4" s="700" t="s">
        <v>24</v>
      </c>
      <c r="M4" s="700"/>
      <c r="N4" s="700"/>
      <c r="O4" s="700"/>
      <c r="P4" s="700"/>
      <c r="Q4" s="700"/>
      <c r="R4" s="117"/>
      <c r="S4" s="117"/>
      <c r="T4" s="117"/>
      <c r="U4" s="117"/>
      <c r="V4" s="117"/>
      <c r="W4" s="117"/>
      <c r="X4" s="117"/>
      <c r="Y4" s="117"/>
      <c r="Z4" s="117"/>
      <c r="AA4" s="118"/>
    </row>
    <row r="5" spans="1:30" x14ac:dyDescent="0.2">
      <c r="A5" s="94"/>
      <c r="C5" s="95"/>
      <c r="D5" s="331" t="s">
        <v>52</v>
      </c>
      <c r="E5" s="15"/>
      <c r="F5" s="331"/>
      <c r="G5" s="331"/>
      <c r="H5" s="95"/>
      <c r="I5" s="95"/>
      <c r="J5" s="95"/>
      <c r="K5" s="95"/>
      <c r="L5" s="697" t="s">
        <v>69</v>
      </c>
      <c r="M5" s="697"/>
      <c r="N5" s="697"/>
      <c r="O5" s="697"/>
      <c r="P5" s="697"/>
      <c r="Q5" s="697"/>
      <c r="R5" s="697"/>
      <c r="S5" s="95"/>
      <c r="T5" s="95"/>
      <c r="U5" s="95"/>
      <c r="V5" s="95"/>
      <c r="W5" s="95"/>
      <c r="X5" s="95"/>
      <c r="Y5" s="95"/>
      <c r="Z5" s="95"/>
      <c r="AA5" s="119"/>
    </row>
    <row r="6" spans="1:30" x14ac:dyDescent="0.2">
      <c r="B6" s="16"/>
      <c r="D6" s="331" t="s">
        <v>51</v>
      </c>
      <c r="E6" s="331" t="s">
        <v>346</v>
      </c>
      <c r="F6" s="15"/>
      <c r="G6" s="40"/>
      <c r="H6" s="40"/>
      <c r="I6" s="40"/>
      <c r="J6" s="40"/>
      <c r="K6" s="40"/>
      <c r="L6" s="697"/>
      <c r="M6" s="697"/>
      <c r="N6" s="697"/>
      <c r="O6" s="697"/>
      <c r="P6" s="697"/>
      <c r="Q6" s="697"/>
      <c r="R6" s="697"/>
      <c r="S6" s="23"/>
      <c r="T6" s="690" t="s">
        <v>33</v>
      </c>
      <c r="U6" s="690"/>
      <c r="V6" s="690"/>
      <c r="W6" s="690"/>
      <c r="X6" s="40"/>
      <c r="Y6" s="40"/>
      <c r="Z6" s="40"/>
      <c r="AA6" s="94"/>
    </row>
    <row r="7" spans="1:30" x14ac:dyDescent="0.2">
      <c r="B7" s="16"/>
      <c r="D7" s="331" t="s">
        <v>57</v>
      </c>
      <c r="F7" s="15"/>
      <c r="G7" s="40"/>
      <c r="H7" s="22"/>
      <c r="I7" s="22"/>
      <c r="J7" s="22"/>
      <c r="K7" s="22"/>
      <c r="L7" s="696" t="s">
        <v>50</v>
      </c>
      <c r="M7" s="696"/>
      <c r="N7" s="696"/>
      <c r="O7" s="696"/>
      <c r="P7" s="696"/>
      <c r="Q7" s="696"/>
      <c r="R7" s="22"/>
      <c r="S7" s="22"/>
      <c r="T7" s="25" t="s">
        <v>37</v>
      </c>
      <c r="U7" s="24" t="s">
        <v>38</v>
      </c>
      <c r="W7" s="40"/>
      <c r="X7" s="40"/>
      <c r="Y7" s="40"/>
      <c r="Z7" s="40"/>
      <c r="AA7" s="94"/>
    </row>
    <row r="8" spans="1:30" x14ac:dyDescent="0.2">
      <c r="B8" s="16"/>
      <c r="D8" s="331" t="s">
        <v>58</v>
      </c>
      <c r="E8" s="15"/>
      <c r="F8" s="15"/>
      <c r="G8" s="40"/>
      <c r="H8" s="95"/>
      <c r="I8" s="95"/>
      <c r="J8" s="95"/>
      <c r="K8" s="95"/>
      <c r="L8" s="694" t="s">
        <v>283</v>
      </c>
      <c r="M8" s="694"/>
      <c r="N8" s="694"/>
      <c r="O8" s="694"/>
      <c r="P8" s="694"/>
      <c r="Q8" s="694"/>
      <c r="S8" s="23"/>
      <c r="T8" s="25" t="s">
        <v>35</v>
      </c>
      <c r="U8" s="24" t="s">
        <v>39</v>
      </c>
      <c r="W8" s="23"/>
      <c r="X8" s="23"/>
      <c r="Y8" s="40"/>
      <c r="Z8" s="40"/>
      <c r="AA8" s="94"/>
    </row>
    <row r="9" spans="1:30" ht="13.5" thickBot="1" x14ac:dyDescent="0.25">
      <c r="B9" s="16"/>
      <c r="H9" s="40"/>
      <c r="I9" s="40"/>
      <c r="J9" s="40"/>
      <c r="K9" s="40"/>
      <c r="L9" s="695" t="s">
        <v>22</v>
      </c>
      <c r="M9" s="695"/>
      <c r="N9" s="695"/>
      <c r="O9" s="695"/>
      <c r="P9" s="695"/>
      <c r="Q9" s="695"/>
      <c r="R9" s="695"/>
      <c r="S9" s="40"/>
      <c r="T9" s="40"/>
      <c r="U9" s="40"/>
      <c r="V9" s="40"/>
      <c r="X9" s="25" t="s">
        <v>25</v>
      </c>
      <c r="Y9" s="110">
        <v>8</v>
      </c>
      <c r="Z9" s="110" t="s">
        <v>26</v>
      </c>
      <c r="AA9" s="121">
        <v>13</v>
      </c>
    </row>
    <row r="10" spans="1:30"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115"/>
      <c r="X10" s="115"/>
      <c r="Y10" s="115"/>
      <c r="Z10" s="115"/>
      <c r="AA10" s="115"/>
    </row>
    <row r="11" spans="1:30" s="7" customFormat="1" ht="18.75" customHeight="1" thickBot="1" x14ac:dyDescent="0.25">
      <c r="A11" s="39"/>
      <c r="B11" s="689" t="s">
        <v>88</v>
      </c>
      <c r="C11" s="689" t="s">
        <v>0</v>
      </c>
      <c r="D11" s="689"/>
      <c r="E11" s="689"/>
      <c r="F11" s="689"/>
      <c r="G11" s="689" t="s">
        <v>1</v>
      </c>
      <c r="H11" s="689" t="s">
        <v>2</v>
      </c>
      <c r="I11" s="689" t="s">
        <v>3</v>
      </c>
      <c r="J11" s="689" t="s">
        <v>32</v>
      </c>
      <c r="K11" s="689" t="s">
        <v>89</v>
      </c>
      <c r="L11" s="689" t="s">
        <v>4</v>
      </c>
      <c r="M11" s="698" t="s">
        <v>90</v>
      </c>
      <c r="N11" s="689" t="s">
        <v>5</v>
      </c>
      <c r="O11" s="689" t="s">
        <v>19</v>
      </c>
      <c r="P11" s="691" t="s">
        <v>6</v>
      </c>
      <c r="Q11" s="692"/>
      <c r="R11" s="692"/>
      <c r="S11" s="693"/>
      <c r="T11" s="689" t="s">
        <v>7</v>
      </c>
      <c r="U11" s="689"/>
      <c r="V11" s="689"/>
      <c r="W11" s="689" t="s">
        <v>8</v>
      </c>
      <c r="X11" s="689" t="s">
        <v>31</v>
      </c>
      <c r="Y11" s="689" t="s">
        <v>97</v>
      </c>
      <c r="Z11" s="689" t="s">
        <v>43</v>
      </c>
      <c r="AA11" s="689"/>
    </row>
    <row r="12" spans="1:30" s="7" customFormat="1" ht="27.75" thickBot="1" x14ac:dyDescent="0.25">
      <c r="B12" s="689"/>
      <c r="C12" s="689"/>
      <c r="D12" s="689"/>
      <c r="E12" s="689"/>
      <c r="F12" s="689"/>
      <c r="G12" s="689"/>
      <c r="H12" s="689"/>
      <c r="I12" s="689"/>
      <c r="J12" s="689"/>
      <c r="K12" s="689"/>
      <c r="L12" s="689"/>
      <c r="M12" s="699"/>
      <c r="N12" s="689"/>
      <c r="O12" s="689"/>
      <c r="P12" s="330" t="s">
        <v>11</v>
      </c>
      <c r="Q12" s="330" t="s">
        <v>103</v>
      </c>
      <c r="R12" s="330" t="s">
        <v>44</v>
      </c>
      <c r="S12" s="330" t="s">
        <v>45</v>
      </c>
      <c r="T12" s="330" t="s">
        <v>12</v>
      </c>
      <c r="U12" s="330" t="s">
        <v>13</v>
      </c>
      <c r="V12" s="330" t="s">
        <v>118</v>
      </c>
      <c r="W12" s="689"/>
      <c r="X12" s="689"/>
      <c r="Y12" s="689"/>
      <c r="Z12" s="114" t="s">
        <v>36</v>
      </c>
      <c r="AA12" s="114" t="s">
        <v>34</v>
      </c>
    </row>
    <row r="13" spans="1:30"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0" ht="20.100000000000001" customHeight="1" x14ac:dyDescent="0.2">
      <c r="B14" s="65"/>
      <c r="C14" s="701" t="s">
        <v>28</v>
      </c>
      <c r="D14" s="701"/>
      <c r="E14" s="701"/>
      <c r="F14" s="701"/>
      <c r="G14" s="3"/>
      <c r="H14" s="3"/>
      <c r="I14" s="6"/>
      <c r="J14" s="6"/>
      <c r="K14" s="6"/>
      <c r="L14" s="325"/>
      <c r="M14" s="3"/>
      <c r="N14" s="10"/>
      <c r="O14" s="20"/>
      <c r="P14" s="10"/>
      <c r="Q14" s="10"/>
      <c r="R14" s="2"/>
      <c r="S14" s="2"/>
      <c r="T14" s="44"/>
      <c r="U14" s="48"/>
      <c r="V14" s="45"/>
      <c r="W14" s="46"/>
      <c r="X14" s="45"/>
      <c r="Y14" s="149"/>
      <c r="Z14" s="149"/>
      <c r="AA14" s="65"/>
      <c r="AB14" s="40"/>
      <c r="AC14" s="40"/>
      <c r="AD14" s="40"/>
    </row>
    <row r="15" spans="1:30" s="36" customFormat="1" ht="39.950000000000003" customHeight="1" x14ac:dyDescent="0.2">
      <c r="B15" s="170" t="s">
        <v>200</v>
      </c>
      <c r="C15" s="781" t="s">
        <v>267</v>
      </c>
      <c r="D15" s="781"/>
      <c r="E15" s="781"/>
      <c r="F15" s="781"/>
      <c r="G15" s="177" t="s">
        <v>29</v>
      </c>
      <c r="H15" s="178" t="s">
        <v>138</v>
      </c>
      <c r="I15" s="185" t="s">
        <v>78</v>
      </c>
      <c r="J15" s="178" t="s">
        <v>132</v>
      </c>
      <c r="K15" s="179" t="s">
        <v>114</v>
      </c>
      <c r="L15" s="346" t="s">
        <v>111</v>
      </c>
      <c r="M15" s="363" t="s">
        <v>127</v>
      </c>
      <c r="N15" s="180">
        <f t="shared" ref="N15:N19" si="0">P15</f>
        <v>1100000</v>
      </c>
      <c r="O15" s="181">
        <v>0</v>
      </c>
      <c r="P15" s="180">
        <f t="shared" ref="P15:P20" si="1">Q15+R15+S15</f>
        <v>1100000</v>
      </c>
      <c r="Q15" s="478">
        <v>1100000</v>
      </c>
      <c r="R15" s="180">
        <v>0</v>
      </c>
      <c r="S15" s="180">
        <v>0</v>
      </c>
      <c r="T15" s="303" t="s">
        <v>152</v>
      </c>
      <c r="U15" s="305">
        <v>2</v>
      </c>
      <c r="V15" s="182">
        <v>1</v>
      </c>
      <c r="W15" s="373">
        <v>330</v>
      </c>
      <c r="X15" s="182" t="s">
        <v>41</v>
      </c>
      <c r="Y15" s="373" t="s">
        <v>121</v>
      </c>
      <c r="Z15" s="183"/>
      <c r="AA15" s="205" t="s">
        <v>156</v>
      </c>
      <c r="AB15" s="101"/>
      <c r="AC15" s="463"/>
      <c r="AD15" s="463"/>
    </row>
    <row r="16" spans="1:30" s="36" customFormat="1" ht="39.950000000000003" customHeight="1" x14ac:dyDescent="0.2">
      <c r="B16" s="170" t="s">
        <v>201</v>
      </c>
      <c r="C16" s="781" t="s">
        <v>308</v>
      </c>
      <c r="D16" s="781"/>
      <c r="E16" s="781"/>
      <c r="F16" s="781"/>
      <c r="G16" s="177" t="s">
        <v>34</v>
      </c>
      <c r="H16" s="178" t="s">
        <v>138</v>
      </c>
      <c r="I16" s="185" t="s">
        <v>112</v>
      </c>
      <c r="J16" s="178" t="s">
        <v>132</v>
      </c>
      <c r="K16" s="179" t="s">
        <v>114</v>
      </c>
      <c r="L16" s="448" t="s">
        <v>268</v>
      </c>
      <c r="M16" s="363" t="s">
        <v>411</v>
      </c>
      <c r="N16" s="180">
        <f t="shared" si="0"/>
        <v>700000</v>
      </c>
      <c r="O16" s="181">
        <v>0</v>
      </c>
      <c r="P16" s="180">
        <f t="shared" si="1"/>
        <v>700000</v>
      </c>
      <c r="Q16" s="252">
        <v>700000</v>
      </c>
      <c r="R16" s="180">
        <v>0</v>
      </c>
      <c r="S16" s="180">
        <v>0</v>
      </c>
      <c r="T16" s="303" t="s">
        <v>152</v>
      </c>
      <c r="U16" s="454">
        <v>3</v>
      </c>
      <c r="V16" s="182">
        <v>1</v>
      </c>
      <c r="W16" s="452">
        <v>219</v>
      </c>
      <c r="X16" s="182" t="s">
        <v>41</v>
      </c>
      <c r="Y16" s="452" t="s">
        <v>124</v>
      </c>
      <c r="Z16" s="189" t="s">
        <v>156</v>
      </c>
      <c r="AA16" s="205"/>
      <c r="AB16" s="101"/>
      <c r="AC16" s="463"/>
      <c r="AD16" s="463"/>
    </row>
    <row r="17" spans="2:30" s="36" customFormat="1" ht="39.950000000000003" customHeight="1" x14ac:dyDescent="0.2">
      <c r="B17" s="170" t="s">
        <v>202</v>
      </c>
      <c r="C17" s="781" t="s">
        <v>309</v>
      </c>
      <c r="D17" s="781"/>
      <c r="E17" s="781"/>
      <c r="F17" s="781"/>
      <c r="G17" s="177" t="s">
        <v>34</v>
      </c>
      <c r="H17" s="178" t="s">
        <v>138</v>
      </c>
      <c r="I17" s="185" t="s">
        <v>112</v>
      </c>
      <c r="J17" s="178" t="s">
        <v>132</v>
      </c>
      <c r="K17" s="179" t="s">
        <v>114</v>
      </c>
      <c r="L17" s="661" t="s">
        <v>257</v>
      </c>
      <c r="M17" s="363" t="s">
        <v>412</v>
      </c>
      <c r="N17" s="180">
        <f t="shared" ref="N17" si="2">P17</f>
        <v>350000</v>
      </c>
      <c r="O17" s="181">
        <v>0</v>
      </c>
      <c r="P17" s="180">
        <f t="shared" si="1"/>
        <v>350000</v>
      </c>
      <c r="Q17" s="252">
        <v>350000</v>
      </c>
      <c r="R17" s="180">
        <v>0</v>
      </c>
      <c r="S17" s="180">
        <v>0</v>
      </c>
      <c r="T17" s="303"/>
      <c r="U17" s="666"/>
      <c r="V17" s="192"/>
      <c r="W17" s="452"/>
      <c r="X17" s="192"/>
      <c r="Y17" s="452"/>
      <c r="Z17" s="191" t="s">
        <v>156</v>
      </c>
      <c r="AA17" s="667"/>
      <c r="AB17" s="101"/>
      <c r="AC17" s="463"/>
      <c r="AD17" s="463"/>
    </row>
    <row r="18" spans="2:30" s="36" customFormat="1" ht="39.950000000000003" customHeight="1" x14ac:dyDescent="0.2">
      <c r="B18" s="170" t="s">
        <v>203</v>
      </c>
      <c r="C18" s="781" t="s">
        <v>310</v>
      </c>
      <c r="D18" s="781"/>
      <c r="E18" s="781"/>
      <c r="F18" s="781"/>
      <c r="G18" s="177" t="s">
        <v>34</v>
      </c>
      <c r="H18" s="178" t="s">
        <v>138</v>
      </c>
      <c r="I18" s="185" t="s">
        <v>112</v>
      </c>
      <c r="J18" s="178" t="s">
        <v>132</v>
      </c>
      <c r="K18" s="179" t="s">
        <v>114</v>
      </c>
      <c r="L18" s="661" t="s">
        <v>141</v>
      </c>
      <c r="M18" s="363" t="s">
        <v>413</v>
      </c>
      <c r="N18" s="180">
        <f t="shared" ref="N18" si="3">P18</f>
        <v>350000</v>
      </c>
      <c r="O18" s="181">
        <v>0</v>
      </c>
      <c r="P18" s="180">
        <f t="shared" si="1"/>
        <v>350000</v>
      </c>
      <c r="Q18" s="252">
        <v>350000</v>
      </c>
      <c r="R18" s="180">
        <v>0</v>
      </c>
      <c r="S18" s="180">
        <v>0</v>
      </c>
      <c r="T18" s="303"/>
      <c r="U18" s="666"/>
      <c r="V18" s="192"/>
      <c r="W18" s="452"/>
      <c r="X18" s="192"/>
      <c r="Y18" s="452"/>
      <c r="Z18" s="191" t="s">
        <v>156</v>
      </c>
      <c r="AA18" s="667"/>
      <c r="AB18" s="101"/>
      <c r="AC18" s="463"/>
      <c r="AD18" s="463"/>
    </row>
    <row r="19" spans="2:30" s="36" customFormat="1" ht="39.950000000000003" customHeight="1" x14ac:dyDescent="0.2">
      <c r="B19" s="170" t="s">
        <v>326</v>
      </c>
      <c r="C19" s="780" t="s">
        <v>269</v>
      </c>
      <c r="D19" s="780"/>
      <c r="E19" s="780"/>
      <c r="F19" s="780"/>
      <c r="G19" s="189" t="s">
        <v>34</v>
      </c>
      <c r="H19" s="178" t="s">
        <v>138</v>
      </c>
      <c r="I19" s="185" t="s">
        <v>112</v>
      </c>
      <c r="J19" s="178" t="s">
        <v>132</v>
      </c>
      <c r="K19" s="179" t="s">
        <v>114</v>
      </c>
      <c r="L19" s="413" t="s">
        <v>336</v>
      </c>
      <c r="M19" s="363" t="s">
        <v>378</v>
      </c>
      <c r="N19" s="180">
        <f t="shared" si="0"/>
        <v>250507.75</v>
      </c>
      <c r="O19" s="173">
        <v>0</v>
      </c>
      <c r="P19" s="180">
        <f t="shared" si="1"/>
        <v>250507.75</v>
      </c>
      <c r="Q19" s="333">
        <v>250507.75</v>
      </c>
      <c r="R19" s="180">
        <v>0</v>
      </c>
      <c r="S19" s="180">
        <v>0</v>
      </c>
      <c r="T19" s="303" t="s">
        <v>152</v>
      </c>
      <c r="U19" s="304">
        <v>2</v>
      </c>
      <c r="V19" s="175">
        <v>1</v>
      </c>
      <c r="W19" s="373">
        <v>365</v>
      </c>
      <c r="X19" s="182" t="s">
        <v>41</v>
      </c>
      <c r="Y19" s="373" t="s">
        <v>121</v>
      </c>
      <c r="Z19" s="188" t="s">
        <v>156</v>
      </c>
      <c r="AA19" s="189"/>
      <c r="AC19" s="463"/>
      <c r="AD19" s="463"/>
    </row>
    <row r="20" spans="2:30" ht="39.950000000000003" customHeight="1" thickBot="1" x14ac:dyDescent="0.25">
      <c r="B20" s="275" t="s">
        <v>327</v>
      </c>
      <c r="C20" s="717" t="s">
        <v>317</v>
      </c>
      <c r="D20" s="718"/>
      <c r="E20" s="718"/>
      <c r="F20" s="719"/>
      <c r="G20" s="279" t="s">
        <v>29</v>
      </c>
      <c r="H20" s="276" t="s">
        <v>138</v>
      </c>
      <c r="I20" s="276" t="s">
        <v>113</v>
      </c>
      <c r="J20" s="276" t="s">
        <v>132</v>
      </c>
      <c r="K20" s="321" t="s">
        <v>114</v>
      </c>
      <c r="L20" s="455" t="s">
        <v>95</v>
      </c>
      <c r="M20" s="363" t="s">
        <v>414</v>
      </c>
      <c r="N20" s="257">
        <f>P20</f>
        <v>500000</v>
      </c>
      <c r="O20" s="256">
        <v>0</v>
      </c>
      <c r="P20" s="257">
        <f t="shared" si="1"/>
        <v>500000</v>
      </c>
      <c r="Q20" s="328">
        <v>500000</v>
      </c>
      <c r="R20" s="257">
        <v>0</v>
      </c>
      <c r="S20" s="257">
        <v>0</v>
      </c>
      <c r="T20" s="322" t="s">
        <v>152</v>
      </c>
      <c r="U20" s="323">
        <v>1</v>
      </c>
      <c r="V20" s="277">
        <v>1</v>
      </c>
      <c r="W20" s="374">
        <v>278</v>
      </c>
      <c r="X20" s="277" t="s">
        <v>41</v>
      </c>
      <c r="Y20" s="374" t="s">
        <v>121</v>
      </c>
      <c r="Z20" s="324" t="s">
        <v>156</v>
      </c>
      <c r="AA20" s="279"/>
      <c r="AC20" s="463"/>
      <c r="AD20" s="463"/>
    </row>
    <row r="21" spans="2:30" ht="13.5" customHeight="1" thickBot="1" x14ac:dyDescent="0.25">
      <c r="M21" s="153"/>
      <c r="N21" s="13">
        <f>SUM(N15:N20)</f>
        <v>3250507.75</v>
      </c>
      <c r="O21" s="137"/>
      <c r="P21" s="13">
        <f>SUM(P15:P20)</f>
        <v>3250507.75</v>
      </c>
      <c r="Q21" s="13">
        <f>SUM(Q15:Q20)</f>
        <v>3250507.75</v>
      </c>
      <c r="R21" s="13">
        <f>SUM(R15:R20)</f>
        <v>0</v>
      </c>
      <c r="S21" s="13">
        <f>SUM(S15:S20)</f>
        <v>0</v>
      </c>
    </row>
    <row r="23" spans="2:30" ht="12.75" customHeight="1" x14ac:dyDescent="0.2">
      <c r="V23" s="42"/>
      <c r="W23" s="42"/>
      <c r="X23" s="42"/>
      <c r="Y23" s="42"/>
      <c r="Z23" s="42"/>
      <c r="AA23" s="42"/>
    </row>
    <row r="24" spans="2:30" ht="12.75" customHeight="1" x14ac:dyDescent="0.2">
      <c r="V24" s="42"/>
      <c r="W24" s="42"/>
      <c r="X24" s="42"/>
      <c r="Y24" s="42"/>
      <c r="Z24" s="42"/>
      <c r="AA24" s="42"/>
    </row>
    <row r="25" spans="2:30" x14ac:dyDescent="0.2">
      <c r="Q25" s="47"/>
    </row>
    <row r="28" spans="2:30" x14ac:dyDescent="0.2">
      <c r="V28" s="687" t="s">
        <v>105</v>
      </c>
      <c r="W28" s="687"/>
      <c r="X28" s="687"/>
      <c r="Y28" s="687"/>
      <c r="Z28" s="687"/>
      <c r="AA28" s="687"/>
    </row>
    <row r="29" spans="2:30" x14ac:dyDescent="0.2">
      <c r="V29" s="688" t="s">
        <v>16</v>
      </c>
      <c r="W29" s="688"/>
      <c r="X29" s="688"/>
      <c r="Y29" s="688"/>
      <c r="Z29" s="688"/>
      <c r="AA29" s="688"/>
    </row>
  </sheetData>
  <mergeCells count="33">
    <mergeCell ref="C19:F19"/>
    <mergeCell ref="C20:F20"/>
    <mergeCell ref="Z11:AA11"/>
    <mergeCell ref="L3:Q3"/>
    <mergeCell ref="L4:Q4"/>
    <mergeCell ref="L9:R9"/>
    <mergeCell ref="N11:N12"/>
    <mergeCell ref="O11:O12"/>
    <mergeCell ref="C16:F16"/>
    <mergeCell ref="C14:F14"/>
    <mergeCell ref="C15:F15"/>
    <mergeCell ref="T11:V11"/>
    <mergeCell ref="W11:W12"/>
    <mergeCell ref="P11:S11"/>
    <mergeCell ref="C17:F17"/>
    <mergeCell ref="C18:F18"/>
    <mergeCell ref="B11:B12"/>
    <mergeCell ref="C11:F12"/>
    <mergeCell ref="L11:L12"/>
    <mergeCell ref="H11:H12"/>
    <mergeCell ref="G11:G12"/>
    <mergeCell ref="I11:I12"/>
    <mergeCell ref="K11:K12"/>
    <mergeCell ref="J11:J12"/>
    <mergeCell ref="V28:AA28"/>
    <mergeCell ref="V29:AA29"/>
    <mergeCell ref="T6:W6"/>
    <mergeCell ref="L7:Q7"/>
    <mergeCell ref="M11:M12"/>
    <mergeCell ref="L8:Q8"/>
    <mergeCell ref="L5:R6"/>
    <mergeCell ref="X11:X12"/>
    <mergeCell ref="Y11:Y12"/>
  </mergeCells>
  <phoneticPr fontId="0" type="noConversion"/>
  <printOptions horizontalCentered="1"/>
  <pageMargins left="0" right="0" top="0" bottom="0" header="0" footer="0"/>
  <pageSetup paperSize="5" scale="62"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view="pageBreakPreview" zoomScale="85" zoomScaleSheetLayoutView="85" workbookViewId="0">
      <selection activeCell="I25" sqref="I25"/>
    </sheetView>
  </sheetViews>
  <sheetFormatPr baseColWidth="10" defaultRowHeight="12.75" x14ac:dyDescent="0.2"/>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4.85546875" style="35" customWidth="1"/>
    <col min="10" max="10" width="7.85546875" style="35" bestFit="1" customWidth="1"/>
    <col min="11" max="11" width="8.28515625" style="35" customWidth="1"/>
    <col min="12" max="12" width="14.85546875" style="35" customWidth="1"/>
    <col min="13" max="13" width="11.42578125" style="35" customWidth="1"/>
    <col min="14" max="14" width="13" style="35" customWidth="1"/>
    <col min="15" max="15" width="6.7109375" style="35" customWidth="1"/>
    <col min="16" max="16" width="12.85546875" style="35" customWidth="1"/>
    <col min="17" max="17" width="12.42578125" style="35" customWidth="1"/>
    <col min="18" max="19" width="12" style="35" customWidth="1"/>
    <col min="20" max="21" width="12.42578125" style="35" customWidth="1"/>
    <col min="22" max="22" width="8.5703125" style="35" customWidth="1"/>
    <col min="23" max="23" width="7.5703125" style="35" customWidth="1"/>
    <col min="24" max="24" width="8.7109375" style="35" customWidth="1"/>
    <col min="25" max="25" width="12.28515625" style="35" customWidth="1"/>
    <col min="26" max="26" width="11.28515625" style="35" customWidth="1"/>
    <col min="27" max="27" width="9" style="35" customWidth="1"/>
    <col min="28" max="29" width="5.85546875" style="35" customWidth="1"/>
    <col min="30" max="30" width="1.5703125" style="35" customWidth="1"/>
    <col min="31" max="31" width="10" style="35" customWidth="1"/>
    <col min="32" max="32" width="18" style="35" customWidth="1"/>
    <col min="33" max="16384" width="11.42578125" style="35"/>
  </cols>
  <sheetData>
    <row r="1" spans="1:32" ht="12" customHeight="1" thickBot="1" x14ac:dyDescent="0.25"/>
    <row r="2" spans="1:32" x14ac:dyDescent="0.2">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2"/>
    </row>
    <row r="3" spans="1:32" ht="15.75" x14ac:dyDescent="0.25">
      <c r="A3" s="94"/>
      <c r="C3" s="117"/>
      <c r="D3" s="120" t="s">
        <v>70</v>
      </c>
      <c r="F3" s="15"/>
      <c r="G3" s="40"/>
      <c r="H3" s="117"/>
      <c r="I3" s="117"/>
      <c r="J3" s="117"/>
      <c r="K3" s="117"/>
      <c r="L3" s="700" t="s">
        <v>23</v>
      </c>
      <c r="M3" s="700"/>
      <c r="N3" s="700"/>
      <c r="O3" s="700"/>
      <c r="P3" s="700"/>
      <c r="Q3" s="700"/>
      <c r="R3" s="117"/>
      <c r="S3" s="117"/>
      <c r="T3" s="117"/>
      <c r="U3" s="117"/>
      <c r="W3" s="109" t="s">
        <v>48</v>
      </c>
      <c r="X3" s="15" t="s">
        <v>80</v>
      </c>
      <c r="Y3" s="117"/>
      <c r="Z3" s="117"/>
      <c r="AA3" s="117"/>
      <c r="AB3" s="117"/>
      <c r="AC3" s="118"/>
    </row>
    <row r="4" spans="1:32" ht="15.75" x14ac:dyDescent="0.25">
      <c r="A4" s="94"/>
      <c r="C4" s="117"/>
      <c r="D4" s="331" t="s">
        <v>47</v>
      </c>
      <c r="E4" s="15"/>
      <c r="F4" s="15"/>
      <c r="G4" s="22"/>
      <c r="H4" s="117"/>
      <c r="I4" s="117"/>
      <c r="J4" s="117"/>
      <c r="K4" s="117"/>
      <c r="L4" s="700" t="s">
        <v>24</v>
      </c>
      <c r="M4" s="700"/>
      <c r="N4" s="700"/>
      <c r="O4" s="700"/>
      <c r="P4" s="700"/>
      <c r="Q4" s="700"/>
      <c r="R4" s="117"/>
      <c r="S4" s="117"/>
      <c r="T4" s="117"/>
      <c r="U4" s="117"/>
      <c r="V4" s="117"/>
      <c r="W4" s="117"/>
      <c r="X4" s="117"/>
      <c r="Y4" s="117"/>
      <c r="Z4" s="117"/>
      <c r="AA4" s="117"/>
      <c r="AB4" s="117"/>
      <c r="AC4" s="118"/>
    </row>
    <row r="5" spans="1:32" x14ac:dyDescent="0.2">
      <c r="A5" s="94"/>
      <c r="C5" s="95"/>
      <c r="D5" s="331" t="s">
        <v>52</v>
      </c>
      <c r="E5" s="15"/>
      <c r="F5" s="331"/>
      <c r="G5" s="331"/>
      <c r="H5" s="95"/>
      <c r="I5" s="95"/>
      <c r="J5" s="95"/>
      <c r="K5" s="95"/>
      <c r="L5" s="697" t="s">
        <v>69</v>
      </c>
      <c r="M5" s="697"/>
      <c r="N5" s="697"/>
      <c r="O5" s="697"/>
      <c r="P5" s="697"/>
      <c r="Q5" s="697"/>
      <c r="R5" s="697"/>
      <c r="S5" s="502"/>
      <c r="T5" s="95"/>
      <c r="U5" s="95"/>
      <c r="V5" s="95"/>
      <c r="W5" s="95"/>
      <c r="X5" s="95"/>
      <c r="Y5" s="95"/>
      <c r="Z5" s="95"/>
      <c r="AA5" s="95"/>
      <c r="AB5" s="95"/>
      <c r="AC5" s="119"/>
    </row>
    <row r="6" spans="1:32" x14ac:dyDescent="0.2">
      <c r="B6" s="16"/>
      <c r="D6" s="331" t="s">
        <v>51</v>
      </c>
      <c r="E6" s="331" t="s">
        <v>346</v>
      </c>
      <c r="F6" s="15"/>
      <c r="G6" s="40"/>
      <c r="H6" s="40"/>
      <c r="I6" s="40"/>
      <c r="J6" s="40"/>
      <c r="K6" s="40"/>
      <c r="L6" s="697"/>
      <c r="M6" s="697"/>
      <c r="N6" s="697"/>
      <c r="O6" s="697"/>
      <c r="P6" s="697"/>
      <c r="Q6" s="697"/>
      <c r="R6" s="697"/>
      <c r="S6" s="502"/>
      <c r="T6" s="23"/>
      <c r="U6" s="23"/>
      <c r="V6" s="690" t="s">
        <v>33</v>
      </c>
      <c r="W6" s="690"/>
      <c r="X6" s="690"/>
      <c r="Y6" s="690"/>
      <c r="Z6" s="40"/>
      <c r="AA6" s="40"/>
      <c r="AB6" s="40"/>
      <c r="AC6" s="94"/>
    </row>
    <row r="7" spans="1:32" x14ac:dyDescent="0.2">
      <c r="B7" s="16"/>
      <c r="D7" s="331" t="s">
        <v>57</v>
      </c>
      <c r="F7" s="15"/>
      <c r="G7" s="40"/>
      <c r="H7" s="22"/>
      <c r="I7" s="22"/>
      <c r="J7" s="22"/>
      <c r="K7" s="22"/>
      <c r="L7" s="696" t="s">
        <v>50</v>
      </c>
      <c r="M7" s="696"/>
      <c r="N7" s="696"/>
      <c r="O7" s="696"/>
      <c r="P7" s="696"/>
      <c r="Q7" s="696"/>
      <c r="R7" s="22"/>
      <c r="S7" s="22"/>
      <c r="T7" s="22"/>
      <c r="U7" s="22"/>
      <c r="V7" s="25" t="s">
        <v>37</v>
      </c>
      <c r="W7" s="24" t="s">
        <v>38</v>
      </c>
      <c r="Y7" s="40"/>
      <c r="Z7" s="40"/>
      <c r="AA7" s="40"/>
      <c r="AB7" s="40"/>
      <c r="AC7" s="94"/>
    </row>
    <row r="8" spans="1:32" x14ac:dyDescent="0.2">
      <c r="B8" s="16"/>
      <c r="D8" s="331" t="s">
        <v>58</v>
      </c>
      <c r="E8" s="15"/>
      <c r="F8" s="15"/>
      <c r="G8" s="40"/>
      <c r="H8" s="95"/>
      <c r="I8" s="95"/>
      <c r="J8" s="95"/>
      <c r="K8" s="95"/>
      <c r="L8" s="694" t="s">
        <v>283</v>
      </c>
      <c r="M8" s="694"/>
      <c r="N8" s="694"/>
      <c r="O8" s="694"/>
      <c r="P8" s="694"/>
      <c r="Q8" s="694"/>
      <c r="T8" s="23"/>
      <c r="U8" s="23"/>
      <c r="V8" s="25" t="s">
        <v>35</v>
      </c>
      <c r="W8" s="24" t="s">
        <v>39</v>
      </c>
      <c r="Y8" s="23"/>
      <c r="Z8" s="23"/>
      <c r="AA8" s="40"/>
      <c r="AB8" s="40"/>
      <c r="AC8" s="94"/>
    </row>
    <row r="9" spans="1:32" ht="13.5" thickBot="1" x14ac:dyDescent="0.25">
      <c r="B9" s="16"/>
      <c r="H9" s="40"/>
      <c r="I9" s="40"/>
      <c r="J9" s="40"/>
      <c r="K9" s="40"/>
      <c r="L9" s="695" t="s">
        <v>22</v>
      </c>
      <c r="M9" s="695"/>
      <c r="N9" s="695"/>
      <c r="O9" s="695"/>
      <c r="P9" s="695"/>
      <c r="Q9" s="695"/>
      <c r="R9" s="695"/>
      <c r="S9" s="501"/>
      <c r="T9" s="40"/>
      <c r="U9" s="40"/>
      <c r="V9" s="40"/>
      <c r="W9" s="40"/>
      <c r="X9" s="40"/>
      <c r="Z9" s="25" t="s">
        <v>25</v>
      </c>
      <c r="AA9" s="110">
        <v>9</v>
      </c>
      <c r="AB9" s="110" t="s">
        <v>26</v>
      </c>
      <c r="AC9" s="121">
        <v>13</v>
      </c>
    </row>
    <row r="10" spans="1:32" ht="4.5" customHeight="1" thickBot="1" x14ac:dyDescent="0.25">
      <c r="B10" s="91"/>
      <c r="C10" s="91"/>
      <c r="D10" s="91"/>
      <c r="E10" s="91"/>
      <c r="F10" s="91"/>
      <c r="G10" s="91"/>
      <c r="H10" s="91"/>
      <c r="I10" s="91"/>
      <c r="J10" s="91"/>
      <c r="K10" s="91"/>
      <c r="L10" s="91"/>
      <c r="M10" s="91"/>
      <c r="N10" s="91"/>
      <c r="O10" s="91"/>
      <c r="P10" s="91"/>
      <c r="Q10" s="91"/>
      <c r="R10" s="91"/>
      <c r="S10" s="91"/>
      <c r="T10" s="91"/>
      <c r="U10" s="91"/>
      <c r="V10" s="91"/>
      <c r="W10" s="91"/>
      <c r="X10" s="91"/>
      <c r="Y10" s="115"/>
      <c r="Z10" s="115"/>
      <c r="AA10" s="115"/>
      <c r="AB10" s="115"/>
      <c r="AC10" s="115"/>
    </row>
    <row r="11" spans="1:32" s="7" customFormat="1" ht="18.75" customHeight="1" thickBot="1" x14ac:dyDescent="0.25">
      <c r="A11" s="39"/>
      <c r="B11" s="782" t="s">
        <v>208</v>
      </c>
      <c r="C11" s="782" t="s">
        <v>0</v>
      </c>
      <c r="D11" s="782"/>
      <c r="E11" s="782"/>
      <c r="F11" s="782"/>
      <c r="G11" s="782" t="s">
        <v>1</v>
      </c>
      <c r="H11" s="782" t="s">
        <v>2</v>
      </c>
      <c r="I11" s="782" t="s">
        <v>3</v>
      </c>
      <c r="J11" s="782" t="s">
        <v>32</v>
      </c>
      <c r="K11" s="791" t="s">
        <v>209</v>
      </c>
      <c r="L11" s="782" t="s">
        <v>4</v>
      </c>
      <c r="M11" s="783" t="s">
        <v>210</v>
      </c>
      <c r="N11" s="782" t="s">
        <v>5</v>
      </c>
      <c r="O11" s="782" t="s">
        <v>19</v>
      </c>
      <c r="P11" s="782" t="s">
        <v>6</v>
      </c>
      <c r="Q11" s="782"/>
      <c r="R11" s="782"/>
      <c r="S11" s="782"/>
      <c r="T11" s="782"/>
      <c r="U11" s="782" t="s">
        <v>7</v>
      </c>
      <c r="V11" s="782"/>
      <c r="W11" s="782"/>
      <c r="X11" s="782" t="s">
        <v>8</v>
      </c>
      <c r="Y11" s="782" t="s">
        <v>211</v>
      </c>
      <c r="Z11" s="791" t="s">
        <v>212</v>
      </c>
      <c r="AA11" s="782" t="s">
        <v>9</v>
      </c>
      <c r="AB11" s="782" t="s">
        <v>10</v>
      </c>
      <c r="AC11" s="782"/>
    </row>
    <row r="12" spans="1:32" s="7" customFormat="1" ht="51.75" thickBot="1" x14ac:dyDescent="0.25">
      <c r="B12" s="782"/>
      <c r="C12" s="782"/>
      <c r="D12" s="782"/>
      <c r="E12" s="782"/>
      <c r="F12" s="782"/>
      <c r="G12" s="782"/>
      <c r="H12" s="782"/>
      <c r="I12" s="782"/>
      <c r="J12" s="782"/>
      <c r="K12" s="792"/>
      <c r="L12" s="782"/>
      <c r="M12" s="784"/>
      <c r="N12" s="782"/>
      <c r="O12" s="782"/>
      <c r="P12" s="503" t="s">
        <v>11</v>
      </c>
      <c r="Q12" s="503" t="s">
        <v>213</v>
      </c>
      <c r="R12" s="503" t="s">
        <v>49</v>
      </c>
      <c r="S12" s="503" t="s">
        <v>218</v>
      </c>
      <c r="T12" s="503" t="s">
        <v>40</v>
      </c>
      <c r="U12" s="503" t="s">
        <v>12</v>
      </c>
      <c r="V12" s="503" t="s">
        <v>13</v>
      </c>
      <c r="W12" s="503" t="s">
        <v>118</v>
      </c>
      <c r="X12" s="782"/>
      <c r="Y12" s="782"/>
      <c r="Z12" s="792"/>
      <c r="AA12" s="782"/>
      <c r="AB12" s="503" t="s">
        <v>36</v>
      </c>
      <c r="AC12" s="503" t="s">
        <v>34</v>
      </c>
    </row>
    <row r="13" spans="1:32" ht="6" customHeight="1" thickBot="1" x14ac:dyDescent="0.25">
      <c r="B13" s="504"/>
      <c r="C13" s="504"/>
      <c r="D13" s="504"/>
      <c r="E13" s="504"/>
      <c r="F13" s="504"/>
      <c r="G13" s="504"/>
      <c r="H13" s="504"/>
      <c r="I13" s="505"/>
      <c r="J13" s="504"/>
      <c r="K13" s="504"/>
      <c r="L13" s="506"/>
      <c r="M13" s="507"/>
      <c r="N13" s="505"/>
      <c r="O13" s="505"/>
      <c r="P13" s="508"/>
      <c r="Q13" s="508"/>
      <c r="R13" s="508"/>
      <c r="S13" s="508"/>
      <c r="T13" s="509"/>
      <c r="U13" s="509"/>
      <c r="V13" s="508"/>
      <c r="W13" s="509"/>
      <c r="X13" s="508"/>
      <c r="Y13" s="509"/>
      <c r="Z13" s="509"/>
      <c r="AA13" s="509"/>
      <c r="AB13" s="509"/>
      <c r="AC13" s="509"/>
      <c r="AD13" s="40"/>
      <c r="AE13" s="40"/>
      <c r="AF13" s="40"/>
    </row>
    <row r="14" spans="1:32" ht="24.75" customHeight="1" x14ac:dyDescent="0.25">
      <c r="B14" s="510"/>
      <c r="C14" s="788" t="s">
        <v>27</v>
      </c>
      <c r="D14" s="789"/>
      <c r="E14" s="789"/>
      <c r="F14" s="790"/>
      <c r="G14" s="510"/>
      <c r="H14" s="510"/>
      <c r="I14" s="511"/>
      <c r="J14" s="512"/>
      <c r="K14" s="512"/>
      <c r="L14" s="513"/>
      <c r="M14" s="514"/>
      <c r="N14" s="515"/>
      <c r="O14" s="516"/>
      <c r="P14" s="515"/>
      <c r="Q14" s="515"/>
      <c r="R14" s="515"/>
      <c r="S14" s="515"/>
      <c r="T14" s="517"/>
      <c r="U14" s="510"/>
      <c r="V14" s="513"/>
      <c r="W14" s="518"/>
      <c r="X14" s="519"/>
      <c r="Y14" s="518"/>
      <c r="Z14" s="518"/>
      <c r="AA14" s="520"/>
      <c r="AB14" s="510"/>
      <c r="AC14" s="510"/>
      <c r="AD14" s="40"/>
      <c r="AE14" s="40"/>
      <c r="AF14" s="40"/>
    </row>
    <row r="15" spans="1:32" s="36" customFormat="1" ht="50.1" customHeight="1" x14ac:dyDescent="0.2">
      <c r="B15" s="521" t="s">
        <v>204</v>
      </c>
      <c r="C15" s="785" t="s">
        <v>342</v>
      </c>
      <c r="D15" s="786"/>
      <c r="E15" s="786"/>
      <c r="F15" s="787"/>
      <c r="G15" s="377" t="s">
        <v>18</v>
      </c>
      <c r="H15" s="377" t="s">
        <v>139</v>
      </c>
      <c r="I15" s="522" t="s">
        <v>214</v>
      </c>
      <c r="J15" s="523" t="s">
        <v>132</v>
      </c>
      <c r="K15" s="523" t="s">
        <v>82</v>
      </c>
      <c r="L15" s="524" t="s">
        <v>343</v>
      </c>
      <c r="M15" s="525">
        <v>220020077</v>
      </c>
      <c r="N15" s="526">
        <f>P15</f>
        <v>100000</v>
      </c>
      <c r="O15" s="381">
        <v>0</v>
      </c>
      <c r="P15" s="527">
        <f>Q15+R15+S15+T15</f>
        <v>100000</v>
      </c>
      <c r="Q15" s="528">
        <v>100000</v>
      </c>
      <c r="R15" s="529">
        <v>0</v>
      </c>
      <c r="S15" s="529"/>
      <c r="T15" s="530">
        <v>0</v>
      </c>
      <c r="U15" s="382" t="s">
        <v>128</v>
      </c>
      <c r="V15" s="521">
        <v>200</v>
      </c>
      <c r="W15" s="531">
        <v>1</v>
      </c>
      <c r="X15" s="532">
        <v>100</v>
      </c>
      <c r="Y15" s="533" t="s">
        <v>131</v>
      </c>
      <c r="Z15" s="534" t="s">
        <v>121</v>
      </c>
      <c r="AA15" s="535"/>
      <c r="AB15" s="536" t="s">
        <v>156</v>
      </c>
      <c r="AC15" s="521"/>
      <c r="AD15" s="101"/>
      <c r="AE15" s="101"/>
      <c r="AF15" s="101"/>
    </row>
    <row r="16" spans="1:32" s="36" customFormat="1" ht="50.1" customHeight="1" x14ac:dyDescent="0.2">
      <c r="B16" s="521" t="s">
        <v>205</v>
      </c>
      <c r="C16" s="785" t="s">
        <v>342</v>
      </c>
      <c r="D16" s="786"/>
      <c r="E16" s="786"/>
      <c r="F16" s="787"/>
      <c r="G16" s="377" t="s">
        <v>18</v>
      </c>
      <c r="H16" s="377" t="s">
        <v>139</v>
      </c>
      <c r="I16" s="537" t="s">
        <v>214</v>
      </c>
      <c r="J16" s="523" t="s">
        <v>132</v>
      </c>
      <c r="K16" s="523" t="s">
        <v>82</v>
      </c>
      <c r="L16" s="377" t="s">
        <v>344</v>
      </c>
      <c r="M16" s="525">
        <v>220020069</v>
      </c>
      <c r="N16" s="526">
        <f t="shared" ref="N16:N17" si="0">P16</f>
        <v>150000</v>
      </c>
      <c r="O16" s="382">
        <v>0</v>
      </c>
      <c r="P16" s="527">
        <f t="shared" ref="P16" si="1">Q16+R16+S16+T16</f>
        <v>150000</v>
      </c>
      <c r="Q16" s="528">
        <v>150000</v>
      </c>
      <c r="R16" s="529">
        <v>0</v>
      </c>
      <c r="S16" s="529"/>
      <c r="T16" s="530">
        <v>0</v>
      </c>
      <c r="U16" s="382" t="s">
        <v>128</v>
      </c>
      <c r="V16" s="538">
        <v>1</v>
      </c>
      <c r="W16" s="539">
        <v>1</v>
      </c>
      <c r="X16" s="540">
        <v>50</v>
      </c>
      <c r="Y16" s="533" t="s">
        <v>131</v>
      </c>
      <c r="Z16" s="534" t="s">
        <v>124</v>
      </c>
      <c r="AA16" s="541"/>
      <c r="AB16" s="536" t="s">
        <v>156</v>
      </c>
      <c r="AC16" s="538"/>
      <c r="AD16" s="101"/>
      <c r="AE16" s="101"/>
      <c r="AF16" s="101"/>
    </row>
    <row r="17" spans="2:29" ht="11.25" customHeight="1" thickBot="1" x14ac:dyDescent="0.25">
      <c r="B17" s="555"/>
      <c r="C17" s="793"/>
      <c r="D17" s="793"/>
      <c r="E17" s="793"/>
      <c r="F17" s="793"/>
      <c r="G17" s="259"/>
      <c r="H17" s="556"/>
      <c r="I17" s="259"/>
      <c r="J17" s="557"/>
      <c r="K17" s="557"/>
      <c r="L17" s="556"/>
      <c r="M17" s="558"/>
      <c r="N17" s="569"/>
      <c r="O17" s="559"/>
      <c r="P17" s="560"/>
      <c r="Q17" s="561"/>
      <c r="R17" s="562"/>
      <c r="S17" s="562"/>
      <c r="T17" s="563"/>
      <c r="U17" s="559"/>
      <c r="V17" s="564"/>
      <c r="W17" s="565"/>
      <c r="X17" s="566"/>
      <c r="Y17" s="567"/>
      <c r="Z17" s="567"/>
      <c r="AA17" s="568"/>
      <c r="AB17" s="568"/>
      <c r="AC17" s="568"/>
    </row>
    <row r="18" spans="2:29" ht="13.5" thickBot="1" x14ac:dyDescent="0.25">
      <c r="M18" s="153"/>
      <c r="N18" s="13">
        <f>SUM(N15:N17)</f>
        <v>250000</v>
      </c>
      <c r="O18" s="137"/>
      <c r="P18" s="13">
        <f>SUM(P15:P17)</f>
        <v>250000</v>
      </c>
      <c r="Q18" s="13">
        <f>SUM(Q14:Q17)</f>
        <v>250000</v>
      </c>
      <c r="R18" s="13">
        <f>SUM(R14:R17)</f>
        <v>0</v>
      </c>
      <c r="S18" s="13">
        <f>SUM(S14:S17)</f>
        <v>0</v>
      </c>
      <c r="T18" s="13">
        <f>SUM(T17:T17)</f>
        <v>0</v>
      </c>
    </row>
    <row r="25" spans="2:29" x14ac:dyDescent="0.2">
      <c r="U25" s="687" t="s">
        <v>105</v>
      </c>
      <c r="V25" s="687"/>
      <c r="W25" s="687"/>
      <c r="X25" s="687"/>
      <c r="Y25" s="687"/>
      <c r="Z25" s="687"/>
    </row>
    <row r="26" spans="2:29" x14ac:dyDescent="0.2">
      <c r="U26" s="688" t="s">
        <v>16</v>
      </c>
      <c r="V26" s="688"/>
      <c r="W26" s="688"/>
      <c r="X26" s="688"/>
      <c r="Y26" s="688"/>
      <c r="Z26" s="688"/>
    </row>
  </sheetData>
  <mergeCells count="31">
    <mergeCell ref="L3:Q3"/>
    <mergeCell ref="L4:Q4"/>
    <mergeCell ref="L5:R6"/>
    <mergeCell ref="L7:Q7"/>
    <mergeCell ref="L8:Q8"/>
    <mergeCell ref="AB11:AC11"/>
    <mergeCell ref="Y11:Y12"/>
    <mergeCell ref="AA11:AA12"/>
    <mergeCell ref="Z11:Z12"/>
    <mergeCell ref="O11:O12"/>
    <mergeCell ref="U25:Z25"/>
    <mergeCell ref="U26:Z26"/>
    <mergeCell ref="L9:R9"/>
    <mergeCell ref="P11:T11"/>
    <mergeCell ref="C14:F14"/>
    <mergeCell ref="C15:F15"/>
    <mergeCell ref="C11:F12"/>
    <mergeCell ref="J11:J12"/>
    <mergeCell ref="I11:I12"/>
    <mergeCell ref="G11:G12"/>
    <mergeCell ref="H11:H12"/>
    <mergeCell ref="L11:L12"/>
    <mergeCell ref="K11:K12"/>
    <mergeCell ref="C17:F17"/>
    <mergeCell ref="B11:B12"/>
    <mergeCell ref="V6:Y6"/>
    <mergeCell ref="U11:W11"/>
    <mergeCell ref="X11:X12"/>
    <mergeCell ref="N11:N12"/>
    <mergeCell ref="M11:M12"/>
    <mergeCell ref="C16:F16"/>
  </mergeCells>
  <phoneticPr fontId="0" type="noConversion"/>
  <printOptions horizontalCentered="1"/>
  <pageMargins left="0" right="0" top="0" bottom="0" header="0" footer="0"/>
  <pageSetup paperSize="5" scale="55" orientation="landscape" verticalDpi="300" r:id="rId1"/>
  <headerFooter alignWithMargins="0">
    <oddFooter>&amp;C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AGUA POTABLE 1</vt:lpstr>
      <vt:lpstr>DRENAJE 2</vt:lpstr>
      <vt:lpstr>URBANIZACION MPAL 3</vt:lpstr>
      <vt:lpstr>ELECTRIFICACION 4</vt:lpstr>
      <vt:lpstr>INF. BASICA DE SALUD 5</vt:lpstr>
      <vt:lpstr>INF. BASICA EDUCATIVA 6</vt:lpstr>
      <vt:lpstr>MEJORAMIENTO DE VIVIENDA 7</vt:lpstr>
      <vt:lpstr>CAMINOS RURALES 8</vt:lpstr>
      <vt:lpstr>INF PROD RURAL 9</vt:lpstr>
      <vt:lpstr>INDIRECTOS 10</vt:lpstr>
      <vt:lpstr>DESARROLLO INST. 11</vt:lpstr>
      <vt:lpstr>RESUMEN 12</vt:lpstr>
      <vt:lpstr>LINEAMIENTOS </vt:lpstr>
      <vt:lpstr>Hoja1</vt:lpstr>
      <vt:lpstr>'AGUA POTABLE 1'!Área_de_impresión</vt:lpstr>
      <vt:lpstr>'CAMINOS RURALES 8'!Área_de_impresión</vt:lpstr>
      <vt:lpstr>'DESARROLLO INST. 11'!Área_de_impresión</vt:lpstr>
      <vt:lpstr>'DRENAJE 2'!Área_de_impresión</vt:lpstr>
      <vt:lpstr>'ELECTRIFICACION 4'!Área_de_impresión</vt:lpstr>
      <vt:lpstr>'INDIRECTOS 10'!Área_de_impresión</vt:lpstr>
      <vt:lpstr>'INF PROD RURAL 9'!Área_de_impresión</vt:lpstr>
      <vt:lpstr>'INF. BASICA DE SALUD 5'!Área_de_impresión</vt:lpstr>
      <vt:lpstr>'INF. BASICA EDUCATIVA 6'!Área_de_impresión</vt:lpstr>
      <vt:lpstr>'LINEAMIENTOS '!Área_de_impresión</vt:lpstr>
      <vt:lpstr>'RESUMEN 12'!Área_de_impresión</vt:lpstr>
      <vt:lpstr>'URBANIZACION MPAL 3'!Área_de_impresión</vt:lpstr>
      <vt:lpstr>'AGUA POTABLE 1'!Títulos_a_imprimir</vt:lpstr>
      <vt:lpstr>'MEJORAMIENTO DE VIVIENDA 7'!Títulos_a_imprimir</vt:lpstr>
      <vt:lpstr>'URBANIZACION MPAL 3'!Títulos_a_imprimir</vt:lpstr>
    </vt:vector>
  </TitlesOfParts>
  <Company>MUNICIPIO DE PINAL DE AMOLES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ANALISIS TECNICO Y PRECIOS UNITARIOS</dc:creator>
  <cp:lastModifiedBy>vieyra</cp:lastModifiedBy>
  <cp:lastPrinted>2017-02-27T16:57:37Z</cp:lastPrinted>
  <dcterms:created xsi:type="dcterms:W3CDTF">2000-10-06T18:07:40Z</dcterms:created>
  <dcterms:modified xsi:type="dcterms:W3CDTF">2017-02-27T16:58:12Z</dcterms:modified>
</cp:coreProperties>
</file>